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mvasak" reservationPassword="0"/>
  <workbookPr/>
  <bookViews>
    <workbookView xWindow="240" yWindow="120" windowWidth="14940" windowHeight="9225" activeTab="0"/>
  </bookViews>
  <sheets>
    <sheet name="Rekapitulace" sheetId="1" r:id="rId1"/>
    <sheet name="SO 000_SO 000.1" sheetId="2" r:id="rId2"/>
    <sheet name="SO 000_SO 000.2_SO 000.2.1" sheetId="3" r:id="rId3"/>
    <sheet name="SO 000_SO 000.2_SO 000.2.2" sheetId="4" r:id="rId4"/>
    <sheet name="SO 000_SO 000.2_SO 000.2.3" sheetId="5" r:id="rId5"/>
    <sheet name="SO 101_SO 101.1" sheetId="6" r:id="rId6"/>
    <sheet name="SO 101_SO 101.2" sheetId="7" r:id="rId7"/>
    <sheet name="SO 101_SO 101.3" sheetId="8" r:id="rId8"/>
    <sheet name="SO 101_SO 101.4" sheetId="9" r:id="rId9"/>
    <sheet name="SO 301_SO 301.1" sheetId="10" r:id="rId10"/>
    <sheet name="SO 301_SO 301.2" sheetId="11" r:id="rId11"/>
    <sheet name="SO 302_SO 302.1" sheetId="12" r:id="rId12"/>
    <sheet name="SO 302_SO 302.2" sheetId="13" r:id="rId13"/>
    <sheet name="SO 401" sheetId="14" r:id="rId14"/>
    <sheet name="SO 501" sheetId="15" r:id="rId15"/>
  </sheets>
  <definedNames/>
  <calcPr/>
  <webPublishing/>
</workbook>
</file>

<file path=xl/sharedStrings.xml><?xml version="1.0" encoding="utf-8"?>
<sst xmlns="http://schemas.openxmlformats.org/spreadsheetml/2006/main" count="5722" uniqueCount="1281">
  <si>
    <t>Rekapitulace ceny</t>
  </si>
  <si>
    <t>Stavba: 2022738 - ŠÁMALOVA - POD ŽELEZNIČNÍM MOSTEM (PDPS)</t>
  </si>
  <si>
    <t xml:space="preserve">Varianta: ZŘ - </t>
  </si>
  <si>
    <t>Celková cena bez DPH:</t>
  </si>
  <si>
    <t>Celková cena s DPH:</t>
  </si>
  <si>
    <t>Objekt</t>
  </si>
  <si>
    <t>Popis</t>
  </si>
  <si>
    <t>Cena bez DPH</t>
  </si>
  <si>
    <t>DPH</t>
  </si>
  <si>
    <t>Cena s DPH</t>
  </si>
  <si>
    <t>ASPE10</t>
  </si>
  <si>
    <t>S</t>
  </si>
  <si>
    <t>Soupis prací objektu</t>
  </si>
  <si>
    <t xml:space="preserve">Stavba: </t>
  </si>
  <si>
    <t>2022738</t>
  </si>
  <si>
    <t>ŠÁMALOVA - POD ŽELEZNIČNÍM MOSTEM (PDPS)</t>
  </si>
  <si>
    <t>O</t>
  </si>
  <si>
    <t>Objekt:</t>
  </si>
  <si>
    <t>SO 000</t>
  </si>
  <si>
    <t>VED. A OST. NÁKL. - VŠEOB. KCE A PRÁCE</t>
  </si>
  <si>
    <t>O1</t>
  </si>
  <si>
    <t>Rozpočet:</t>
  </si>
  <si>
    <t>0,00</t>
  </si>
  <si>
    <t>15,00</t>
  </si>
  <si>
    <t>21,00</t>
  </si>
  <si>
    <t>3</t>
  </si>
  <si>
    <t>2</t>
  </si>
  <si>
    <t>SO 000.1</t>
  </si>
  <si>
    <t>NESTAVEBNÍ VÝDAJE</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</si>
  <si>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</si>
  <si>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</si>
  <si>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</si>
  <si>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</si>
  <si>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</si>
  <si>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</si>
  <si>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</si>
  <si>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</si>
  <si>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</si>
  <si>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</si>
  <si>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</si>
  <si>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</si>
  <si>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</si>
  <si>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</si>
  <si>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</si>
  <si>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</si>
  <si>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</si>
  <si>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</si>
  <si>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</si>
  <si>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</si>
  <si>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02510</t>
  </si>
  <si>
    <t/>
  </si>
  <si>
    <t>ZKOUŠENÍ MATERIÁLŮ ZKUŠEBNOU ZHOTOVITELE</t>
  </si>
  <si>
    <t>KPL</t>
  </si>
  <si>
    <t>PP</t>
  </si>
  <si>
    <t>Zkoušení materiálů zkušebnou zhotovitele dle KZP</t>
  </si>
  <si>
    <t>VV</t>
  </si>
  <si>
    <t>Celkem: 1=1,000 [A]</t>
  </si>
  <si>
    <t>TS</t>
  </si>
  <si>
    <t>zahrnuje veškeré náklady spojené s objednatelem požadovanými zkouškami</t>
  </si>
  <si>
    <t>02610</t>
  </si>
  <si>
    <t>ZKOUŠENÍ KONSTRUKCÍ A PRACÍ ZKUŠEBNOU ZHOTOVITELE</t>
  </si>
  <si>
    <t>Zkoušení konstrukcí a prací zkušebnou zhotovitele dle KZP</t>
  </si>
  <si>
    <t>02720</t>
  </si>
  <si>
    <t>POMOC PRÁCE ZŘÍZ NEBO ZAJIŠŤ REGULACI A OCHRANU DOPRAVY</t>
  </si>
  <si>
    <t>Zajištění rozhodnutí a stanovení místní úpravy včetně IČ při realizaci stavby</t>
  </si>
  <si>
    <t>zahrnuje veškeré náklady spojené s objednatelem požadovanými zařízeními</t>
  </si>
  <si>
    <t>02911</t>
  </si>
  <si>
    <t>01</t>
  </si>
  <si>
    <t>OSTATNÍ POŽADAVKY - GEODETICKÉ ZAMĚŘENÍ</t>
  </si>
  <si>
    <t>KUS</t>
  </si>
  <si>
    <t>Vytyčení hranic pozemků a obvodu stavby</t>
  </si>
  <si>
    <t>zahrnuje veškeré náklady spojené s objednatelem požadovanými pracemi</t>
  </si>
  <si>
    <t>02</t>
  </si>
  <si>
    <t>Vytyčení průběhu inženýrských sítí (kanalizace, vodovod, horkovod, NTL a STL plynovod, silové vedení NN a VN, optické a metalické sdělovací vedení), apod.</t>
  </si>
  <si>
    <t>03</t>
  </si>
  <si>
    <t>SOUBOR</t>
  </si>
  <si>
    <t>Geodetické zaměření během stavby a po ukončení realizace stavebních prací (zaměření skutečného provedení stavby)</t>
  </si>
  <si>
    <t>7</t>
  </si>
  <si>
    <t>04</t>
  </si>
  <si>
    <t>Geometrický plán potvrzený katastrálním úřadem po dokončení stavby (viz SoD)</t>
  </si>
  <si>
    <t>8</t>
  </si>
  <si>
    <t>05</t>
  </si>
  <si>
    <t>Geometrické zaměření pro zřízení služebnosti (viz SoD)</t>
  </si>
  <si>
    <t>02940</t>
  </si>
  <si>
    <t>OSTATNÍ POŽADAVKY - VYPRACOVÁNÍ DOKUMENTACE</t>
  </si>
  <si>
    <t>Pasportizace okolních objektů a objízdných tras před stavbou i po stavbě  včetně záznamu a vyhodnocení / srovnání</t>
  </si>
  <si>
    <t>Realizační dokumentace stavby</t>
  </si>
  <si>
    <t>11</t>
  </si>
  <si>
    <t>Dokumentace skutečného provedení stavby na podkladu KN včetně závěrečné zprávy dle SoD. Součástí dokladů při předání dokončeného díla budou rovněž veškeré atesty, prohlášení o shodě, certifikáty na použité materiály a výrobky a protokoly o výsledcích provedených zkoušek - viz specifikace v SoD.</t>
  </si>
  <si>
    <t>12</t>
  </si>
  <si>
    <t>Průběžné provádění fotodokumentace během provádění stavby (hlavně zakrývaných konstrukcí) a jejich předávání s fakturami na CD</t>
  </si>
  <si>
    <t>13</t>
  </si>
  <si>
    <t>02950</t>
  </si>
  <si>
    <t>OSTATNÍ POŽADAVKY - POSUDKY, KONTROLY, REVIZNÍ ZPRÁVY</t>
  </si>
  <si>
    <t>Doklady nutné ke zprovoznění stavby (uvedení stavby do předčasného užívání /  provozu)</t>
  </si>
  <si>
    <t>14</t>
  </si>
  <si>
    <t>Zkoušky na zjištění nebezpečného odpadu dle vyhlášky č. 130/2019 Sb.</t>
  </si>
  <si>
    <t>15</t>
  </si>
  <si>
    <t>Kamerový průzkum odvodnění místní komunikace</t>
  </si>
  <si>
    <t>16</t>
  </si>
  <si>
    <t>Zajištění dokladů nezbytných k vydání kolaudačního souhlasu  
Zajištění dokladů k předání díla  
Zajištění dokladů o likvidaci odpadů  
Zajištění dokladů o vytyčení stavby a vytyčení stávajících sítí při realizaci stavby  
Zajištění provádění průběžné fotodokumentace stavby  
Zajištění a kopírování atestů materiálů použitých při stavebních pracích  
Zajištění a kopírování dokladů o výsledcích provedených zkoušek (dle TKP) dle příslušné dokumentace  
Zajištění příslušných vyjádření (PČR, atd.) ke kolaudaci stavby</t>
  </si>
  <si>
    <t>17</t>
  </si>
  <si>
    <t>029511</t>
  </si>
  <si>
    <t>OSTATNÍ POŽADAVKY - POSUDKY A KONTROLY</t>
  </si>
  <si>
    <t>Popis a následná péče o zeleň dle požadavků BKOM, a.s.</t>
  </si>
  <si>
    <t>18</t>
  </si>
  <si>
    <t>02960</t>
  </si>
  <si>
    <t>OSTATNÍ POŽADAVKY - ODBORNÝ DOZOR</t>
  </si>
  <si>
    <t>Dodržení podmínek pro provádění stavby z hlediska bezpečnosti a ochrany zdraví při práci, plán BOZP na staveništi (viz organizace výstavby)</t>
  </si>
  <si>
    <t>zahrnuje veškeré náklady spojené s objednatelem požadovaným dozorem</t>
  </si>
  <si>
    <t>19</t>
  </si>
  <si>
    <t>02971</t>
  </si>
  <si>
    <t>OSTAT POŽADAVKY - GEOTECHNICKÝ MONITORING NA POVRCHU</t>
  </si>
  <si>
    <t>Geotechnický monitoring na povrchu - Čerpáno se souhlasem investora</t>
  </si>
  <si>
    <t>20</t>
  </si>
  <si>
    <t>02991</t>
  </si>
  <si>
    <t>OSTATNÍ POŽADAVKY - INFORMAČNÍ TABULE</t>
  </si>
  <si>
    <t>2xinformační tabule stavby rozměrů 2,500x1,750m s obsahem dle požadavku investora, pronájem po dobu realizace stavby, zahrnuje konstrukci a polep včetně dodávky, montáže a demontáž, základů a nosné konstrukce.  
Údržba a životnost po celou dobu trvání funkce.</t>
  </si>
  <si>
    <t>Celkem: 2=2,000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</si>
  <si>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</si>
  <si>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21</t>
  </si>
  <si>
    <t>03100</t>
  </si>
  <si>
    <t>ZAŘÍZENÍ STAVENIŠTĚ - ZŘÍZENÍ, PROVOZ, DEMONTÁŽ</t>
  </si>
  <si>
    <t>Kompletní zařízení staveniště pro celou stavbu včetně zajištění potřebných povolení a rozhodnutí. Položka zahrnuje náklady spojené se staveništními komunikacemi, oplocením staveniště,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Poplatky a náklady spojené se záborem veřejného prostranství a s tím související dopravní značení a zabezpečení pracoviště. Poplatky a náklady za spotřebované energie, plyn a vodu atd. v době výstavby až do předání díla. Zajištění údržby veřejných komunikací a komunikací pro pěší v průběhu celé stavby, včetně případné zimní údržby. Úhrnná částka musí obsahovat též náklady na dočasné úpravy a regulaci dopravy (i pěší) na staveništi a nezbytné značení a opatření vyplývající z požadavků BOZP na staveništi. Trasy pro pěší v souladu s vyhl. č. 398/2009 Sb., o obecných technických požadavcích zabezpečujících bezbariérové užívání staveb. Po dobu realizace stavby zajištěn přístup k objektům pro požární techniku, policie, záchranné služby. Položka zahrnuje stavbu jako celek.</t>
  </si>
  <si>
    <t>zahrnuje objednatelem povolené náklady na pořízení (event. pronájem), provozování, udržování a likvidaci zhotovitelova zařízení</t>
  </si>
  <si>
    <t>SO 000.2</t>
  </si>
  <si>
    <t>STAVEBNÍ VÝDAJE - DIO</t>
  </si>
  <si>
    <t>O2</t>
  </si>
  <si>
    <t>SO 000.2.1</t>
  </si>
  <si>
    <t>UZAVÍRKA</t>
  </si>
  <si>
    <t>Ostatní konstrukce a práce</t>
  </si>
  <si>
    <t>914122</t>
  </si>
  <si>
    <t>DOPRAVNÍ ZNAČKY ZÁKLADNÍ VELIKOSTI OCELOVÉ FÓLIE TŘ 1 - MONTÁŽ S PŘEMÍSTĚNÍM</t>
  </si>
  <si>
    <t>Přechodné dopravní značení - Svislá dopravní značka ocelová normální velikosti včetně základové konstrukce (stojan k dopravním silničním značkám jednoduchý - červenobílé pruhování + základová deska) - pronajaté značení - montáž s přemístěním  
4xA15 - Práce  
4xB1 - Zákaz vjezdu všech vozidel (v obou směrech)  
4xB20a-30 - Nejvyšší dovolená rychlost  
4xE13 - Text  
Položka vypočtena na základě návrhu uzavírek v rámci DIO</t>
  </si>
  <si>
    <t>Celkem: 4+4+4+4=16,000 [A]</t>
  </si>
  <si>
    <t>položka zahrnuje:  
- dopravu demontované značky z dočasné skládky  
- osazení a montáž značky na místě určeném projektem  
- nutnou opravu poškozených částí  
nezahrnuje dodávku značky</t>
  </si>
  <si>
    <t>914123</t>
  </si>
  <si>
    <t>DOPRAVNÍ ZNAČKY ZÁKLADNÍ VELIKOSTI OCELOVÉ FÓLIE TŘ 1 - DEMONTÁŽ</t>
  </si>
  <si>
    <t>Přechodné dopravní značení - Svislá dopravní značka ocelová normální velikosti včetně základové konstrukce (stojan k dopravním silničním značkám jednoduchý - červenobílé pruhování + základová deska) - pronajaté značení - demontáž  
4xA15 - Práce  
4xB1 - Zákaz vjezdu všech vozidel (v obou směrech)  
4xB20a-30 - Nejvyšší dovolená rychlost  
4xE13 - Text  
Položka vypočtena na základě návrhu uzavírek v rámci DIO</t>
  </si>
  <si>
    <t>Položka zahrnuje odstranění, demontáž a odklizení materiálu s odvozem na předepsané místo</t>
  </si>
  <si>
    <t>914129</t>
  </si>
  <si>
    <t>DOPRAV ZNAČKY ZÁKLAD VEL OCEL FÓLIE TŘ 1 - NÁJEMNÉ</t>
  </si>
  <si>
    <t>KSDEN</t>
  </si>
  <si>
    <t>Přechodné dopravní značení - Svislá dopravní značka ocelová normální velikosti včetně základové konstrukce (stojan k dopravním silničním značkám jednoduchý - červenobílé pruhování + základová deska) - pronajaté značení - nájem  
Přechodné dopravní značení - Svislá dopravní značka ocelová normální velikosti včetně základové konstrukce (stojan k dopravním silničním značkám jednoduchý - červenobílé pruhování + základová deska) - pronajaté značení - demontáž  
4xA15 - Práce  
4xB1 - Zákaz vjezdu všech vozidel (v obou směrech)  
4xB20a-30 - Nejvyšší dovolená rychlost  
4xE13 - Text  
Položka vypočtena na základě návrhu uzavírek v rámci DIO</t>
  </si>
  <si>
    <t>Celkem: (4+4+4+4)*122=1 952,000 [A]</t>
  </si>
  <si>
    <t>položka zahrnuje sazbu za pronájem dopravních značek a zařízení, počet jednotek je určen jako součin počtu značek a počtu dní použití</t>
  </si>
  <si>
    <t>914622</t>
  </si>
  <si>
    <t>DOPRAV ZNAČKY 150X150CM OCEL FÓLIE TŘ 1 - MONTÁŽ S PŘESUNEM</t>
  </si>
  <si>
    <t>Přechodné dopravní značení - Svislá dopravní značka ocelová normální velikosti včetně základové konstrukce (stojan k dopravním silničním značkám jednoduchý - červenobílé pruhování + základová deska) - pronajaté značení - montáž s přemístěním  
4xIP22 - Změna místní úpravy  
Položka vypočtena na základě návrhu uzavírek v rámci DIO</t>
  </si>
  <si>
    <t>Celkem: 4=4,000 [A]</t>
  </si>
  <si>
    <t>položka zahrnuje:  
- demontáž stávající dopravní značky s příslušenstvím, její přemístění z původního místa a její osazení a montáž na místě určeném projektem  
- u dočasných (provizorních) značek a zařízení údržbu po celou dobu trvání funkce, náhradu zničených nebo ztracených kusů, nutnou opravu poškozených částí</t>
  </si>
  <si>
    <t>914623</t>
  </si>
  <si>
    <t>DOPRAV ZNAČKY 150X150CM OCEL FÓLIE TŘ 1 - DEMONTÁŽ</t>
  </si>
  <si>
    <t>Přechodné dopravní značení - Svislá dopravní značka ocelová normální velikosti včetně základové konstrukce (stojan k dopravním silničním značkám jednoduchý - červenobílé pruhování + základová deska) - pronajaté značení - demontáž  
4xIP22 - Změna místní úpravy  
Položka vypočtena na základě návrhu uzavírek v rámci DIO</t>
  </si>
  <si>
    <t>914629</t>
  </si>
  <si>
    <t>DOPRAV ZNAČKY 150X150CM OCEL FÓLIE TŘ 1 - NÁJEMNÉ</t>
  </si>
  <si>
    <t>Přechodné dopravní značení - Svislá dopravní značka ocelová normální velikosti včetně základové konstrukce (stojan k dopravním silničním značkám jednoduchý - červenobílé pruhování + základová deska) - pronajaté značení - nájem  
4xIP22 - Změna místní úpravy  
Položka vypočtena na základě návrhu uzavírek v rámci DIO</t>
  </si>
  <si>
    <t>Celkem: 4*122=488,000 [A]</t>
  </si>
  <si>
    <t>916112</t>
  </si>
  <si>
    <t>DOPRAV SVĚTLO VÝSTRAŽ SAMOSTATNÉ - MONTÁŽ S PŘESUNEM</t>
  </si>
  <si>
    <t>Přechodné dopravní značení - Výstražné světlo typu 1 samostatné + akumulátor včetně základové konstrukce (stojan k dopravním silničním značkám jednoduchý - červenobílé pruhování + základová deska) - pronajaté značení - montáž s přemístěním  
Položka vypočtena na základě návrhu uzavírek v rámci DIO</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</si>
  <si>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</si>
  <si>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916113</t>
  </si>
  <si>
    <t>DOPRAV SVĚTLO VÝSTRAŽ SAMOSTATNÉ - DEMONTÁŽ</t>
  </si>
  <si>
    <t>Přechodné dopravní značení - Výstražné světlo typu 1 samostatné + akumulátor včetně základové konstrukce (stojan k dopravním silničním značkám jednoduchý - červenobílé pruhování + základová deska) - pronajaté značení - demontáž  
Položka vypočtena na základě návrhu uzavírek v rámci DIO</t>
  </si>
  <si>
    <t>Položka zahrnuje odstranění, demontáž a odklizení zařízení s odvozem na předepsané místo</t>
  </si>
  <si>
    <t>916119</t>
  </si>
  <si>
    <t>DOPRAV SVĚTLO VÝSTRAŽ SAMOSTATNÉ - NÁJEMNÉ</t>
  </si>
  <si>
    <t>Přechodné dopravní značení - Výstražné světlo typu 1 samostatné + akumulátor včetně základové konstrukce (stojan k dopravním silničním značkám jednoduchý - červenobílé pruhování + základová deska) - pronajaté značení - nájem  
Položka vypočtena na základě návrhu uzavírek v rámci DIO</t>
  </si>
  <si>
    <t>položka zahrnuje sazbu za pronájem zařízení. Počet měrných jednotek se určí jako součin počtu zařízení a počtu dní použití.</t>
  </si>
  <si>
    <t>916132</t>
  </si>
  <si>
    <t>DOPRAV SVĚTLO VÝSTRAŽ SOUPRAVA 5KS - MONTÁŽ S PŘESUNEM</t>
  </si>
  <si>
    <t>Přechodné dopravní značení - Výstražné světlo typu 1 souprava 5 kusů + akumulátor včetně základové konstrukce (stojan k dopravním silničním značkám jednoduchý - červenobílé pruhování + základová deska) - pronajaté značení - montáž s přemístěním  
Položka vypočtena na základě návrhu uzavírek v rámci DIO</t>
  </si>
  <si>
    <t>916133</t>
  </si>
  <si>
    <t>DOPRAV SVĚTLO VÝSTRAŽ SOUPRAVA 5KS - DEMONTÁŽ</t>
  </si>
  <si>
    <t>Přechodné dopravní značení - Výstražné světlo typu 1 souprava 5 kusů + akumulátor včetně základové konstrukce (stojan k dopravním silničním značkám jednoduchý - červenobílé pruhování + základová deska) - pronajaté značení - demontáž  
Položka vypočtena na základě návrhu uzavírek v rámci DIO</t>
  </si>
  <si>
    <t>916139</t>
  </si>
  <si>
    <t>DOPRAVNÍ SVĚTLO VÝSTRAŽNÉ SOUPRAVA 5 KUSŮ - NÁJEMNÉ</t>
  </si>
  <si>
    <t>Přechodné dopravní značení - Výstražné světlo typu 1 souprava 5 kusů + akumulátor včetně základové konstrukce (stojan k dopravním silničním značkám jednoduchý - červenobílé pruhování + základová deska) - pronajaté značení - nájem  
Položka vypočtena na základě návrhu uzavírek v rámci DIO</t>
  </si>
  <si>
    <t>916312</t>
  </si>
  <si>
    <t>DOPRAVNÍ ZÁBRANY Z2 S FÓLIÍ TŘ 1 - MONTÁŽ S PŘESUNEM</t>
  </si>
  <si>
    <t>Přechodné dopravní značení - Svislá dopravní značka ocelová normální velikosti včetně základové konstrukce (stojan k dopravním silničním značkám jednoduchý - červenobílé pruhování + základová deska) - pronajaté značení - montáž s přemístěním  
8xZ2 - Zábrana pro označení uzavírky  
Položka vypočtena na základě návrhu uzavírek v rámci DIO</t>
  </si>
  <si>
    <t>Celkem: 8=8,000 [A]</t>
  </si>
  <si>
    <t>položka zahrnuje:  
- přemístění zařízení z dočasné skládky a jeho osazení a montáž na místě určeném projektem  
- údržbu po celou dobu trvání funkce, náhradu zničených nebo ztracených kusů, nutnou opravu poškozených částí</t>
  </si>
  <si>
    <t>916313</t>
  </si>
  <si>
    <t>DOPRAVNÍ ZÁBRANY Z2 S FÓLIÍ TŘ 1 - DEMONTÁŽ</t>
  </si>
  <si>
    <t>Přechodné dopravní značení - Svislá dopravní značka ocelová normální velikosti včetně základové konstrukce (stojan k dopravním silničním značkám jednoduchý - červenobílé pruhování + základová deska) - pronajaté značení - demontáž  
8xZ2 - Zábrana pro označení uzavírky  
Položka vypočtena na základě návrhu uzavírek v rámci DIO</t>
  </si>
  <si>
    <t>916319</t>
  </si>
  <si>
    <t>DOPRAVNÍ ZÁBRANY Z2 - NÁJEMNÉ</t>
  </si>
  <si>
    <t>Přechodné dopravní značení - Svislá dopravní značka ocelová normální velikosti včetně základové konstrukce (stojan k dopravním silničním značkám jednoduchý - červenobílé pruhování + základová deska) - pronajaté značení - nájem  
8xZ2 - Zábrana pro označení uzavírky  
Položka vypočtena na základě návrhu uzavírek v rámci DIO</t>
  </si>
  <si>
    <t>Celkem: 8*122=976,000 [A]</t>
  </si>
  <si>
    <t>SO 000.2.2</t>
  </si>
  <si>
    <t>OBJÍZDNÉ TRASY</t>
  </si>
  <si>
    <t>Přechodné dopravní značení - Svislá dopravní značka ocelová normální velikosti včetně základové konstrukce (stojan k dopravním silničním značkám jednoduchý - červenobílé pruhování + základová deska) - pronajaté značení - montáž s přemístěním  
5xA9 - Provoz v obou směrech  
4xIP10a - Slepá pozemní komunikace  
1xIP10b - Návěst před slepou pozemní komunikací  
33xIS11b - Směrová tabule pro vyznačení objížďky  
Položka vypočtena na základě návrhu vedení objídzných tras v rámci DIO</t>
  </si>
  <si>
    <t>Celkem: 5+4+1+33=43,000 [A]</t>
  </si>
  <si>
    <t>Přechodné dopravní značení - Svislá dopravní značka ocelová normální velikosti včetně základové konstrukce (stojan k dopravním silničním značkám jednoduchý - červenobílé pruhování + základová deska) - pronajaté značení - demontáž  
5xA9 - Provoz v obou směrech  
4xIP10a - Slepá pozemní komunikace  
1xIP10b - Návěst před slepou pozemní komunikací  
33xIS11b - Směrová tabule pro vyznačení objížďky  
Položka vypočtena na základě návrhu vedení objídzných tras v rámci DIO</t>
  </si>
  <si>
    <t>Přechodné dopravní značení - Svislá dopravní značka ocelová normální velikosti včetně základové konstrukce (stojan k dopravním silničním značkám jednoduchý - červenobílé pruhování + základová deska) - pronajaté značení - nájem  
Přechodné dopravní značení - Svislá dopravní značka ocelová normální velikosti včetně základové konstrukce (stojan k dopravním silničním značkám jednoduchý - červenobílé pruhování + základová deska) - pronajaté značení - demontáž  
5xA9 - Provoz v obou směrech  
4xIP10a - Slepá pozemní komunikace  
1xIP10b - Návěst před slepou pozemní komunikací  
33xIS11b - Směrová tabule pro vyznačení objížďky  
Položka vypočtena na základě návrhu vedení objídzných tras v rámci DIO</t>
  </si>
  <si>
    <t>Celkem: (5+4+1+33)*122=5 246,000 [A]</t>
  </si>
  <si>
    <t>Přechodné dopravní značení - Svislá dopravní značka ocelová normální velikosti včetně základové konstrukce (stojan k dopravním silničním značkám jednoduchý - červenobílé pruhování + základová deska) - pronajaté značení - montáž s přemístěním  
16xIP22 - Změna místní úpravy  
3xIS11a - Návěst před objížďkou  
Položka vypočtena na základě návrhu vedení objídzných tras v rámci DIO</t>
  </si>
  <si>
    <t>Celkem: 16+3=19,000 [A]</t>
  </si>
  <si>
    <t>Přechodné dopravní značení - Svislá dopravní značka ocelová normální velikosti včetně základové konstrukce (stojan k dopravním silničním značkám jednoduchý - červenobílé pruhování + základová deska) - pronajaté značení - demontáž  
16xIP22 - Změna místní úpravy  
3xIS11a - Návěst před objížďkou  
Položka vypočtena na základě návrhu vedení objídzných tras v rámci DIO</t>
  </si>
  <si>
    <t>Přechodné dopravní značení - Svislá dopravní značka ocelová normální velikosti včetně základové konstrukce (stojan k dopravním silničním značkám jednoduchý - červenobílé pruhování + základová deska) - pronajaté značení - nájem  
16xIP22 - Změna místní úpravy  
3xIS11a - Návěst před objížďkou  
Položka vypočtena na základě návrhu vedení objídzných tras v rámci DIO</t>
  </si>
  <si>
    <t>Celkem: (16+3)*122=2 318,000 [A]</t>
  </si>
  <si>
    <t>SO 000.2.3</t>
  </si>
  <si>
    <t>PROVIZORNÍ KOMUNIKACE MHD</t>
  </si>
  <si>
    <t>HOD</t>
  </si>
  <si>
    <t>Regulace dopravy v dopravní špičce (2 hodiny denně - 20 pracovních dnů - 16 měsíců realizace stavebních prací)  
Položka vypočtena na základě návrhu uzavírek v rámci DIO</t>
  </si>
  <si>
    <t>Celkem: 2*20*16=640,000 [A]</t>
  </si>
  <si>
    <t>Zemní práce</t>
  </si>
  <si>
    <t>11346</t>
  </si>
  <si>
    <t>ODSTRANĚNÍ KRYTU ZPEVNĚNÝCH PLOCH ZE SILNIČ DÍLCŮ (PANELŮ) VČET PODKL</t>
  </si>
  <si>
    <t>M3</t>
  </si>
  <si>
    <t>PROVIZORIUM - Silniční panely pro provizorní provoz vozidel MHD - pronajaté panely - demontáž s přemístěním  
Položka vypočtena na základě návrhu uzavírek v rámci DIO</t>
  </si>
  <si>
    <t>Celkem: 40*0,21=8,400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</si>
  <si>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</si>
  <si>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13173</t>
  </si>
  <si>
    <t>HLOUBENÍ JAM ZAPAŽ I NEPAŽ TŘ. I</t>
  </si>
  <si>
    <t>PROVIZORIUM - Výkop zeminy podsypu pod silničními panely včetně odvozu a likvidace v režii zhotovitele  
=6,000m3*2,000t/m3=12,000t  
Položka vypočtena na základě návrhu uzavírek v rámci DIO</t>
  </si>
  <si>
    <t>Celkem: 40*0,15=6,000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</si>
  <si>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</si>
  <si>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18110</t>
  </si>
  <si>
    <t>ÚPRAVA PLÁNĚ SE ZHUTNĚNÍM V HORNINĚ TŘ. I</t>
  </si>
  <si>
    <t>M2</t>
  </si>
  <si>
    <t>PROVIZORIUM - Úprava a zhutnění zemní pláně  
Položka vypočtena na základě návrhu uzavírek v rámci DIO</t>
  </si>
  <si>
    <t>Celkem: 40=40,000 [A]</t>
  </si>
  <si>
    <t>položka zahrnuje úpravu pláně včetně vyrovnání výškových rozdílů. Míru zhutnění určuje projekt.</t>
  </si>
  <si>
    <t>Komunikace</t>
  </si>
  <si>
    <t>567303</t>
  </si>
  <si>
    <t>VRSTVY PRO OBNOVU A OPRAVY ZE ŠTĚRKODRTI</t>
  </si>
  <si>
    <t>PROVIZORIUM - Podsyp pod silniční panely - Štěrkodrť fr. 0/32 proměnné tl. 150mm + hutnění  
Položka vypočtena na základě návrhu uzavírek v rámci DIO</t>
  </si>
  <si>
    <t>- dodání kameniva předepsané kvality a zrnitosti  
- rozprostření a zhutnění vrstvy v předepsané tloušťce  
- zřízení vrstvy bez rozlišení šířky, pokládání vrstvy po etapách  
- nezahrnuje postřiky, nátěry</t>
  </si>
  <si>
    <t>58300</t>
  </si>
  <si>
    <t>KRYT ZE SINIČNÍCH DÍLCŮ (PANELŮ)</t>
  </si>
  <si>
    <t>PROVIZORIUM - Silniční panely pro provizorní provoz vozidel MHD - pronajaté panely - montáž s přemístěním  
Položka vypočtena na základě návrhu uzavírek v rámci DIO</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</si>
  <si>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</si>
  <si>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58304</t>
  </si>
  <si>
    <t>KRYT ZE SINIČNÍCH DÍLCŮ (PANELŮ) - NÁJEM</t>
  </si>
  <si>
    <t>M3DEN</t>
  </si>
  <si>
    <t>PROVIZORIUM - Silniční panely pro provizorní provoz vozidel MHD - pronajaté panely - nájem  
Položka vypočtena na základě návrhu uzavírek v rámci DIO</t>
  </si>
  <si>
    <t>Celkem: 40*0,21*122=1 024,800 [A]</t>
  </si>
  <si>
    <t>položka zahrnuje denní sazbu za pronájem zařízení  
počet měrných jednotek se určí jako součin kubatury zařízení a počtu dnů použití</t>
  </si>
  <si>
    <t>911FA2</t>
  </si>
  <si>
    <t>SVODIDLO BETON, ÚROVEŇ ZADRŽ N2 VÝŠ 1,2M - MONTÁŽ S PŘESUNEM (BEZ DODÁVKY)</t>
  </si>
  <si>
    <t>M</t>
  </si>
  <si>
    <t>SVODIDLA - Betonová svodidla min. šířky 800mm v patě, min. výšky 1200mm, min. délky 2000mm - pronajatá svodidla - montáž s přemístěním  
Položka vypočtena na základě návrhu uzavírek v rámci DIO</t>
  </si>
  <si>
    <t>Celkem: 60=60,000 [A]</t>
  </si>
  <si>
    <t>položka zahrnuje:  
- dopravu demontovaného zařízení z dočasné skládky  
- jeho montáž a osazení na určeném místě  
- nutnou opravu poškozených částí  
- případnou náhradu zničených částí  
nezahrnuje podkladní vrstvu</t>
  </si>
  <si>
    <t>911FA3</t>
  </si>
  <si>
    <t>SVODIDLO BETON, ÚROVEŇ ZADRŽ N2 VÝŠ 1,2M - DEMONTÁŽ S PŘESUNEM</t>
  </si>
  <si>
    <t>SVODIDLA - Betonová svodidla min. šířky 800mm v patě, min. výšky 1200mm, min. délky 2000mm - pronajatá svodidla - demontáž s přemístěním  
Položka vypočtena na základě návrhu uzavírek v rámci DIO</t>
  </si>
  <si>
    <t>položka zahrnuje:  
- demontáž a odstranění zařízení  
- jeho odvoz na předepsané místo</t>
  </si>
  <si>
    <t>911FA9</t>
  </si>
  <si>
    <t>SVODIDLO BETON, ÚROVEŇ ZADRŽ N2 VÝŠ 1,2M - NÁJEM</t>
  </si>
  <si>
    <t>MDEN</t>
  </si>
  <si>
    <t>SVODIDLA - Betonová svodidla min. šířky 800mm v patě, min. výšky 1200mm, min. délky 2000mm - pronajatá svodidla - nájem  
Položka vypočtena na základě návrhu uzavírek v rámci DIO</t>
  </si>
  <si>
    <t>Celkem: 60*122=7 320,000 [A]</t>
  </si>
  <si>
    <t>položka zahrnuje denní sazbu za pronájem zařízení  
počet měrných jednotek se určí jako součin délky zařízení a počtu dnů použití</t>
  </si>
  <si>
    <t>916152</t>
  </si>
  <si>
    <t>SEMAFOROVÁ PŘENOSNÁ SOUPRAVA - MONTÁŽ S PŘESUNEM</t>
  </si>
  <si>
    <t>Přechodné dopravní značení - Souprava přenosných semaforů SSZ + akumulátor včetně základové konstrukce (stojan k dopravním silničním značkám jednoduchý - červenobílé pruhování + základová deska) - pronajaté značení - montáž s přemístěním  
Položka vypočtena na základě návrhu uzavírek v rámci DIO</t>
  </si>
  <si>
    <t>916153</t>
  </si>
  <si>
    <t>SEMAFOROVÁ PŘENOSNÁ SOUPRAVA - DEMONTÁŽ</t>
  </si>
  <si>
    <t>Přechodné dopravní značení - Souprava přenosných semaforů SSZ + akumulátor včetně základové konstrukce (stojan k dopravním silničním značkám jednoduchý - červenobílé pruhování + základová deska) - pronajaté značení - demontáž  
Položka vypočtena na základě návrhu uzavírek v rámci DIO</t>
  </si>
  <si>
    <t>916159</t>
  </si>
  <si>
    <t>SEMAFOROVÁ PŘENOSNÁ SOUPRAVA - NÁJEMNÉ</t>
  </si>
  <si>
    <t>Přechodné dopravní značení - Souprava přenosných semaforů SSZ + akumulátor včetně základové konstrukce (stojan k dopravním silničním značkám jednoduchý - červenobílé pruhování + základová deska) - pronajaté značení - nájem  
Položka vypočtena na základě návrhu uzavírek v rámci DIO</t>
  </si>
  <si>
    <t>Celkem: 2*122=244,000 [A]</t>
  </si>
  <si>
    <t>SO 101</t>
  </si>
  <si>
    <t>MÍSTNÍ KOMUNIKACE</t>
  </si>
  <si>
    <t>SO 101.1</t>
  </si>
  <si>
    <t>VOZOVKA</t>
  </si>
  <si>
    <t>014102</t>
  </si>
  <si>
    <t>POPLATKY ZA SKLÁDKU</t>
  </si>
  <si>
    <t>T</t>
  </si>
  <si>
    <t>SKLÁDKA - Uložení asfaltové suti (asfalt bez obsahu dehtu) na skládku   
Viz položka 113724</t>
  </si>
  <si>
    <t>Celkem: 70,752+105,055+86,652=262,459 [A]</t>
  </si>
  <si>
    <t>zahrnuje veškeré poplatky provozovateli skládky související s uložením odpadu na skládce.</t>
  </si>
  <si>
    <t>SKLÁDKA - Uložení stavební suti na skládku  
Viz položky 965311, 966154, 113484, 113524 a 96687</t>
  </si>
  <si>
    <t>Celkem: 16,27+7,735+0,104+0,748+2,274+32,228+42,971+15=117,330 [A]</t>
  </si>
  <si>
    <t>SKLÁDKA - Uložení zeminy na skládku  
Viz položky 131734 a 131834</t>
  </si>
  <si>
    <t>Celkem: 1574,128+82,848=1 656,976 [A]</t>
  </si>
  <si>
    <t>015520</t>
  </si>
  <si>
    <t>POPLATKY ZA LIKVIDACI ODPADŮ NEBEZPEČNÝCH - 17 02 04*  ŽELEZNIČNÍ PRAŽCE DŘEVĚNÉ</t>
  </si>
  <si>
    <t>SPALOVNA - Likvidace nebezpečného odpadu - Železniční dřevěné pražce  
=27kus*0,330t/kus  
Viz položka 965124</t>
  </si>
  <si>
    <t>Celkem: 27*0,33=8,910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</si>
  <si>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</si>
  <si>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113476</t>
  </si>
  <si>
    <t>ODSTRAN KRYTU ZPEVNĚNÝCH PLOCH Z DLAŽEB KOSTEK VČET PODKL, ODVOZ DO 12KM</t>
  </si>
  <si>
    <t>BOURACÍ PRÁCE - Odstranění přídlažby z kamenných kostek včetně odvozu a uložení na skládku BKOM (ul. Vídeňská) do 12km  
=3,363m3*2,600t/m3=87,433t  
Viz D.1.1.2.1-Situace pozemní komunikace a D.1.1.2.4-Charakteristické příčné řezy</t>
  </si>
  <si>
    <t>Celkem: 33,628*0,1=3,363 [A]</t>
  </si>
  <si>
    <t>11348</t>
  </si>
  <si>
    <t>ODSTRANĚNÍ KRYTU ZPEVNĚNÝCH PLOCH Z DLAŽDIC VČETNĚ PODKLADU</t>
  </si>
  <si>
    <t>BOURACÍ PRÁCE - Odstranění přídlažby z cementobetonové dlažby (100x200x80mm) včetně odvozu a uložení na deponii stavby v místě stavby (80% využití na zpětné odláždění)  
=3,250m2*0,080*0,8=0,208m3  
=0,208m3*2,000t/m3=0,416t  
BOURACÍ PRÁCE - Odstranění stávající cementobetonové dlažby (100x200x80mm) včetně odvozu a uložení na deponii stavby v místě stavby (80% využití na zpětné odláždění)  
=71,076m2*0,080*0,8=4,549m3  
=4,549m3*2,000t/m3=9,098t  
Viz D.1.1.2.1-Situace pozemní komunikace a D.1.1.2.4-Charakteristické příčné řezy</t>
  </si>
  <si>
    <t>3,25*0,08*0,8=0,208 [A] 
71,076*0,08*0,8=4,549 [B] 
Celkem: A+B=4,757 [C]</t>
  </si>
  <si>
    <t>113484</t>
  </si>
  <si>
    <t>ODSTRANĚNÍ KRYTU ZPEVNĚNÝCH PLOCH Z DLAŽDIC VČETNĚ PODKLADU, ODVOZ DO 5KM</t>
  </si>
  <si>
    <t>BOURACÍ PRÁCE - Odstranění přídlažby z cementobetonové dlažby (100x200x80mm) včetně odvozu a uložení na skládku do 5km (20% odpad)  
=3,250m2*0,080*0,2=0,052m3  
=0,052m3*2,000t/m3=0,104t  
BOURACÍ PRÁCE - Odstranění stávající cementobetonové dlažby (100x200x80mm) včetně odvozu a uložení na skládku do 5km (20% odpad)  
=71,076m2*0,080*0,2=1,137m3  
=1,137m3*2,000t/m3=2,274t  
Viz D.1.1.2.1-Situace pozemní komunikace a D.1.1.2.4-Charakteristické příčné řezy</t>
  </si>
  <si>
    <t>3,25*0,08*0,2=0,052 [A] 
71,076*0,08*0,2=1,137 [B] 
Celkem: A+B=1,189 [C]</t>
  </si>
  <si>
    <t>113524</t>
  </si>
  <si>
    <t>ODSTRANĚNÍ CHODNÍKOVÝCH A SILNIČNÍCH OBRUBNÍKŮ BETONOVÝCH, ODVOZ DO 5KM</t>
  </si>
  <si>
    <t>BOURACÍ PRÁCE - Odstranění  betonových silničních obrubníků včetně odvozu a uložení na skládku do 5km  
=186,827*0,075m2*2,300t/m3=32,228t  
Viz D.1.1.2.1-Situace pozemní komunikace</t>
  </si>
  <si>
    <t>Celkem: 186,827=186,827 [A]</t>
  </si>
  <si>
    <t>113724</t>
  </si>
  <si>
    <t>FRÉZOVÁNÍ ZPEVNĚNÝCH PLOCH ASFALTOVÝCH, ODVOZ DO 5KM</t>
  </si>
  <si>
    <t>BOURACÍ PRÁCE - Odfrézování obrusné asfaltové vrstvy v max. tl. 40mm (asfalt bez obsahu dehtu) včetně odvozu a uložení na skládku do 5km  
=737,000m2*0,040=29,400m3  
=29,480m3*2,400t/m3=70,752t  
BOURACÍ PRÁCE - Odfrézování ložné asfaltové vrstvy v max. tl. 60mm (asfalt bez obsahu dehtu) včetně odvozu a uložení na skládku do 5km  
=729,554m2*0,060=43,773m3  
=43,773m3*2,400t/m3=105,055t  
BOURACÍ PRÁCE - Odfrézování podkladní asfaltové vrstvy v tl. max. 50mm (asfalt s obsahem dehtu) včetně odvozu a uložení na skládku do 5km  
=722,101m2*0,050=36,105m3  
=36,105m3*2,400t/m3=86,652t  
Viz D.1.1.2.1-Situace pozemní komunikace a D.1.1.2.4-Charakteristické příčné řezy</t>
  </si>
  <si>
    <t>737*0,04=29,480 [A] 
729,554*0,06=43,773 [B] 
722,101*0,05=36,105 [C] 
Celkem: A+B+C=109,358 [D]</t>
  </si>
  <si>
    <t>113763</t>
  </si>
  <si>
    <t>FRÉZOVÁNÍ DRÁŽKY PRŮŘEZU DO 300MM2 V ASFALTOVÉ VOZOVCE</t>
  </si>
  <si>
    <t>ÚPRAVA Č. 1 - Prořezání drážky v pracovní spáře  
Viz D.1.1.2.1-Situace pozemní komunikace</t>
  </si>
  <si>
    <t>Celkem: 8+7,6=15,600 [A]</t>
  </si>
  <si>
    <t>Položka zahrnuje veškerou manipulaci s vybouranou sutí a s vybouranými hmotami vč. uložení na skládku.</t>
  </si>
  <si>
    <t>131734</t>
  </si>
  <si>
    <t>HLOUBENÍ JAM ZAPAŽ I NEPAŽ TŘ. I, ODVOZ DO 5KM</t>
  </si>
  <si>
    <t>ZEMNÍ PRÁCE - Veškeré výkopy zeminy pro stavební jámu v zemině tř. I včetně pažení a odvozu na skládku do 5km  
=787,064m3*2,000t/m3=1574,128t  
Viz D.1.1.2.1-Situace pozemní komunikace a D.1.1.2.4-Charakteristické příčné řezy</t>
  </si>
  <si>
    <t>Celkem: 787,064=787,064 [A]</t>
  </si>
  <si>
    <t>131834</t>
  </si>
  <si>
    <t>HLOUBENÍ JAM ZAPAŽ I NEPAŽ TŘ. II, ODVOZ DO 5KM</t>
  </si>
  <si>
    <t>ZEMNÍ PRÁCE - Veškeré výkopy zeminy pro stavební jámu v zemině tř. II včetně pažení a odvozu na skládku do 5km  
=41,424m3*2,000t/m3=82,848t  
Viz D.1.1.2.1-Situace pozemní komunikace a D.1.1.2.4-Charakteristické příčné řezy</t>
  </si>
  <si>
    <t>Celkem: 41,424=41,424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</si>
  <si>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</si>
  <si>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17481</t>
  </si>
  <si>
    <t>ZÁSYP JAM A RÝH Z NAKUPOVANÝCH MATERIÁLŮ</t>
  </si>
  <si>
    <t>ZEMNÍ PRÁCE - Zásyp zeminou vhodnou do náspů, hutněno po vrstvách 300mm na 100% PS  
Viz D.1.1.2.1-Situace pozemní komunikace a D.1.1.2.4-Charakteristické příčné řezy</t>
  </si>
  <si>
    <t>Celkem: 9,2=9,200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</si>
  <si>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</si>
  <si>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17511</t>
  </si>
  <si>
    <t>OBSYP POTRUBÍ A OBJEKTŮ SE ZHUTNĚNÍM</t>
  </si>
  <si>
    <t>KANALIZAČNÍ PŘÍPOJKY (uliční vpusti) - Obsyp potrubí kanalizačních přípojek zeminou vhodnou do náspu  
Viz D.1.1.2.1-Situace pozemní komunikace a D.1.1.2.4-Charakteristické příčné řezy</t>
  </si>
  <si>
    <t>Celkem: 1,5*1*49,39=74,085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</si>
  <si>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</si>
  <si>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ULIČNÍ VPUSTI - Úprava a zhutnění základové spáry  
=1,500m2*6=9,000m2  
KANALIZAČNÍ PŘÍPOJKY (uliční vpusti) - Úprava a zhutnění základové spáry  
=1,000*49,390=49,390m2  
PODÉLNÁ DRENÁŽ - Úprava a zhutnění základové spáry  
=175,885*0,200=35,177m2  
SANACE PODLOŽÍ - Úprava a zhutnění parapláně  
=720,083m2  
ÚPRAVA Č. 1 - Úprava a zhutnění zemní pláně  
=720,083m2  
ÚPRAVA Č. 3 - Úprava a zhutnění zemní pláně  
=78,407m2</t>
  </si>
  <si>
    <t>1,5*6=9,000 [A] 
1*49,39=49,390 [B] 
175,885*0,2=35,177 [C] 
720,083=720,083 [D] 
720,083=720,083 [E] 
78,407=78,407 [F] 
Celkem: A+B+C+D+E+F=1 612,140 [G]</t>
  </si>
  <si>
    <t>Základy</t>
  </si>
  <si>
    <t>21361</t>
  </si>
  <si>
    <t>DRENÁŽNÍ VRSTVY Z GEOTEXTILIE</t>
  </si>
  <si>
    <t>PODÉLNÁ DRENÁŽ - Filtrační geotextilie 300g/m2  
Viz D.1.1.2.1-Situace pozemní komunikace</t>
  </si>
  <si>
    <t>Celkem: 2,555*175,885=449,386 [A]</t>
  </si>
  <si>
    <t>Položka zahrnuje:  
- dodávku předepsané geotextilie (včetně nutných přesahů) pro drenážní vrstvu, včetně mimostaveništní a vnitrostaveništní dopravy  
- provedení drenážní vrstvy předepsaných rozměrů a předepsaného tvaru</t>
  </si>
  <si>
    <t>21450</t>
  </si>
  <si>
    <t>SANAČNÍ VRSTVY</t>
  </si>
  <si>
    <t>SANACE PODLOŽÍ - Zemina (sypanina) vhodná do aktivní zóny tl. 2x150mm, včetně hutnění  
Viz D.1.1.2.1-Situace pozemní komunikace a D.1.1.2.4-Charakteristické příčné řezy</t>
  </si>
  <si>
    <t>Celkem: 720,083*0,3=216,025 [A]</t>
  </si>
  <si>
    <t>položka zahrnuje dodávku předepsaného kameniva, mimostaveništní a vnitrostaveništní dopravu a jeho uložení  
není-li v zadávací dokumentaci uvedeno jinak, jedná se o nakupovaný materiál</t>
  </si>
  <si>
    <t>Vodorovné konstrukce</t>
  </si>
  <si>
    <t>451312</t>
  </si>
  <si>
    <t>PODKLADNÍ A VÝPLŇOVÉ VRSTVY Z PROSTÉHO BETONU C12/15</t>
  </si>
  <si>
    <t>ULIČNÍ VPUSTI - Podkladní beton C12/15-X0, tl. 150mm  
Viz D.1.1.2.1-Situace pozemní komunikace a D.1.1.2.4-Charakteristické příčné řezy</t>
  </si>
  <si>
    <t>Celkem: 1*1*0,15*6=0,900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</si>
  <si>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</si>
  <si>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45152</t>
  </si>
  <si>
    <t>PODKLADNÍ A VÝPLŇOVÉ VRSTVY Z KAMENIVA DRCENÉHO</t>
  </si>
  <si>
    <t>KANALIZAČNÍ PŘÍPOJKY (uliční vpusti) - Pískové lože frakce 0/4mm kanalizačních přípojek, tl. 200mm  
=0,200m2*49,390=9,878m3  
PODÉLNÁ DRENÁŽ - Podsyp ze štěrkodrti fr. 0/32mm tl. 100mm  
=0,050m2*175,885=8,794m3  
Viz D.1.1.2.1-Situace pozemní komunikace a D.1.1.2.4-Charakteristické příčné řezy</t>
  </si>
  <si>
    <t>0,2*49,39=9,878 [A] 
0,05*175,885=8,794 [B] 
Celkem: A+B=18,672 [C]</t>
  </si>
  <si>
    <t>45157</t>
  </si>
  <si>
    <t>PODKLADNÍ A VÝPLŇOVÉ VRSTVY Z KAMENIVA TĚŽENÉHO</t>
  </si>
  <si>
    <t>PODÉLNÁ DRENÁŽ - Kamenivo těžené frakce11/22mm  
Viz D.1.1.2.1-Situace pozemní komunikace a D.1.1.2.4-Charakteristické příčné řezy</t>
  </si>
  <si>
    <t>Celkem: 0,1*175,885=17,589 [A]</t>
  </si>
  <si>
    <t>56210</t>
  </si>
  <si>
    <t>VOZOVKOVÉ VRSTVY Z MATERIÁLŮ STABIL CEMENTEM</t>
  </si>
  <si>
    <t>ÚPRAVA Č.3 - Podkladní vrstva stmelená cementem - SC 0/32 C8/10 tl. 150mm + hutnění  
Viz D.1.1.2.1-Situace pozemní komunikace</t>
  </si>
  <si>
    <t>Celkem: 78,407*0,15=11,761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</si>
  <si>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</si>
  <si>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22</t>
  </si>
  <si>
    <t>56333</t>
  </si>
  <si>
    <t>VOZOVKOVÉ VRSTVY ZE ŠTĚRKODRTI TL. DO 150MM</t>
  </si>
  <si>
    <t>ÚPRAVA Č. 1 - Štěrkodrť ŠDA 0/32mm tl. 150mm + hutnění  
=720,083m2  
ÚPRAVA Č. 3 - Štěrkodrť ŠDA fr. 0/32mm tl. 150mm + hutnění  
=78,407m2  
Viz D.1.1.2.1-Situace pozemní komunikace</t>
  </si>
  <si>
    <t>720,083=720,083 [A] 
78,407=78,407 [B] 
Celkem: A+B=798,490 [C]</t>
  </si>
  <si>
    <t>23</t>
  </si>
  <si>
    <t>56334</t>
  </si>
  <si>
    <t>VOZOVKOVÉ VRSTVY ZE ŠTĚRKODRTI TL. DO 200MM</t>
  </si>
  <si>
    <t>ÚPRAVA Č. 1 - Štěrkodrť ŠDA 0/32mm tl. 200mm + hutnění  
Viz D.1.1.2.1-Situace pozemní komunikace</t>
  </si>
  <si>
    <t>Celkem: 729,710=729,710 [A]</t>
  </si>
  <si>
    <t>24</t>
  </si>
  <si>
    <t>572121</t>
  </si>
  <si>
    <t>INFILTRAČNÍ POSTŘIK ASFALTOVÝ DO 1,0KG/M2</t>
  </si>
  <si>
    <t>ÚPRAVA Č. 1 - Infiltrační postřik z kationaktivní emulze, zbytkové množství pojiva 1,00kg/m2 (po odštěpení)  
Viz D.1.1.2.1-Situace pozemní komunikace</t>
  </si>
  <si>
    <t>Celkem: 738,325=738,325 [A]</t>
  </si>
  <si>
    <t>- dodání všech předepsaných materiálů pro postřiky v předepsaném množství  
- provedení dle předepsaného technologického předpisu  
- zřízení vrstvy bez rozlišení šířky, pokládání vrstvy po etapách  
- úpravu napojení, ukončení</t>
  </si>
  <si>
    <t>25</t>
  </si>
  <si>
    <t>572211</t>
  </si>
  <si>
    <t>SPOJOVACÍ POSTŘIK Z ASFALTU DO 0,5KG/M2</t>
  </si>
  <si>
    <t>ÚPRAVA Č. 1 - Spojovací postřik (pod ACL) z kationaktivní emulze, zbytkové množství pojiva 0,40kg/m2 (po odštěpení)  
=740,005m2  
ÚPRAVA Č. 1 - Spojovací postřik (pod ACO) z kationaktivní emulze, zbytkové množství pojiva 0,40kg/m2 (po odštěpení)  
=747,840m2  
Viz D.1.1.2.1-Situace pozemní komunikace</t>
  </si>
  <si>
    <t>740,005=740,005 [A] 
747,84=747,840 [B] 
Celkem: A+B=1 487,845 [C]</t>
  </si>
  <si>
    <t>26</t>
  </si>
  <si>
    <t>57472</t>
  </si>
  <si>
    <t>VOZOVKOVÉ VÝZTUŽNÉ VRSTVY Z TEXTILIE</t>
  </si>
  <si>
    <t>SANACE PODLOŽÍ - Netkaná separační geotextilie - plošná hmotnost 1000g/m2, odolnost proti protržení CBR - 10kN  
Viz D.1.1.2.1-Situace pozemní komunikace</t>
  </si>
  <si>
    <t>Celkem: 720,083=720,083 [A]</t>
  </si>
  <si>
    <t>- dodání textilie v požadované kvalitě a v množství včetně přesahů (přesahy započteny v jednotkové ceně)  
- očištění podkladu  
- pokládka textilie dle předepsaného technologického předpisu</t>
  </si>
  <si>
    <t>27</t>
  </si>
  <si>
    <t>57476</t>
  </si>
  <si>
    <t>VOZOVKOVÉ VÝZTUŽNÉ VRSTVY Z GEOMŘÍŽOVINY S TKANINOU</t>
  </si>
  <si>
    <t>SANACE PODLOŽÍ - Trojosá monolitická stabilizační geomříž z PP šířky 4,00m včetně separační netkané geotextilie v kompozitním provedení (přichycení v každém uzlu)  
Viz C.2-Koordinančí situační výkres</t>
  </si>
  <si>
    <t>Celkem: 15*4=60,000 [A]</t>
  </si>
  <si>
    <t>- dodání geomříže v požadované kvalitě a v množství včetně přesahů (přesahy započteny v jednotkové ceně)  
- očištění podkladu  
- pokládka geomříže dle předepsaného technologického předpisu</t>
  </si>
  <si>
    <t>28</t>
  </si>
  <si>
    <t>574B34</t>
  </si>
  <si>
    <t>ASFALTOVÝ BETON PRO OBRUSNÉ VRSTVY MODIFIK ACO 11+ TL. 40MM</t>
  </si>
  <si>
    <t>ÚPRAVA Č. 1 - Asfaltový beton pro obrusné vrstvy ACO 11+, tl. 40mm + hutnění  
Viz D.1.1.2.1-Situace pozemní komunikace</t>
  </si>
  <si>
    <t>Celkem: 747,84=747,840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</si>
  <si>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</si>
  <si>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29</t>
  </si>
  <si>
    <t>574D56</t>
  </si>
  <si>
    <t>ASFALTOVÝ BETON PRO LOŽNÍ VRSTVY MODIFIK ACL 16+ TL. 60MM</t>
  </si>
  <si>
    <t>ÚPRAVA Č. 1 - Asfaltový beton pro ložné vrstvy ACL 16+, tl. 60mm + hutnění  
Viz D.1.1.2.1-Situace pozemní komunikace</t>
  </si>
  <si>
    <t>Celkem: 740,005=740,005 [A]</t>
  </si>
  <si>
    <t>30</t>
  </si>
  <si>
    <t>574F88</t>
  </si>
  <si>
    <t>ASFALTOVÝ BETON PRO PODKLADNÍ VRSTVY MODIFIK ACP 22+ TL. 90MM</t>
  </si>
  <si>
    <t>ÚPRAVA Č. 1 - Asfaltový beton pro podkladní vrstvy ACP 22+, tl. 90mm + hutnění  
Viz D.1.1.2.1-Situace pozemní komunikace</t>
  </si>
  <si>
    <t>31</t>
  </si>
  <si>
    <t>582612</t>
  </si>
  <si>
    <t>KRYTY Z BETON DLAŽDIC SE ZÁMKEM ŠEDÝCH TL 80MM DO LOŽE Z KAM</t>
  </si>
  <si>
    <t>ÚPRAVA Č. 3 - Cementobetonová dlažba BZD 100x200mm tl. 80mm, šedá (zkosené hrany)  
Lože z hrubého drceného kameniva frakce 6/8mm tl. 40mm  
=21,546m2*0,040=0,862m3  
Viz D.1.1.2.1-Situace pozemní komunikace</t>
  </si>
  <si>
    <t>Celkem: 78,407-56,861=21,546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</si>
  <si>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</si>
  <si>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32</t>
  </si>
  <si>
    <t>582622</t>
  </si>
  <si>
    <t>KRYTY Z BETON DLAŽDIC SE ZÁMKEM ŠEDÝCH TL 80MM DO LOŽE Z MC</t>
  </si>
  <si>
    <t>PŘÍDLAŽBA - Přídlažba z cementobetonová dlažba BZD 100x200mm tl. 80mm, šedá (zkosené hrany)  
Betonové lože C20/25-XF3 pod přídlažbu  
=(92,000*2-13,000)*0,060m2=10,260m3  
Viz D.1.1.2.1-Situace pozemní komunikace</t>
  </si>
  <si>
    <t>Celkem: 25,35-2,6=22,750 [A]</t>
  </si>
  <si>
    <t>33</t>
  </si>
  <si>
    <t>587206</t>
  </si>
  <si>
    <t>PŘEDLÁŽDĚNÍ KRYTU Z BETONOVÝCH DLAŽDIC SE ZÁMKEM</t>
  </si>
  <si>
    <t>PŘÍDLAŽBA - Přeskládání stávající přídlažby z cementobetonové dlažby BZD 100x200mm tl. 80mm, šedá (zkosené hrany) včetně nového lože  
=2,600m2  
Betonové lože C20/25-XF3 pod přídlažbu  
=13,000*0,060m2*2=0,780m3m3  
ÚPRAVA Č.3 - Přeskládání stávající cementobetonové dlažby BZD 100x200mm tl. 80mm, šedá (zkosené hrany) včetně nového lože  
=56,861m2  
Lože z hrubého drceného kameniva frakce 6/8mm tl. 40mm  
=56,861m2*0,040=2,274m3  
Viz D.1.1.2.1-Situace pozemní komunikace</t>
  </si>
  <si>
    <t>2,6=2,600 [A] 
56,861=56,861 [B] 
Celkem: A+B=59,461 [C]</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</si>
  <si>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</si>
  <si>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34</t>
  </si>
  <si>
    <t>58920</t>
  </si>
  <si>
    <t>VÝPLŇ SPAR MODIFIKOVANÝM ASFALTEM</t>
  </si>
  <si>
    <t>ÚPRAVA Č. 1 - Asfaltová zálivka  
Viz D.1.1.2.1-Situace pozemní komunikace</t>
  </si>
  <si>
    <t>položka zahrnuje:  
- dodávku předepsaného materiálu  
- vyčištění a výplň spar tímto materiálem</t>
  </si>
  <si>
    <t>Potrubí</t>
  </si>
  <si>
    <t>35</t>
  </si>
  <si>
    <t>87433</t>
  </si>
  <si>
    <t>POTRUBÍ Z TRUB PLASTOVÝCH ODPADNÍCH DN DO 150MM</t>
  </si>
  <si>
    <t>KANALIZAČNÍ PŘÍPOJKY (uliční vpusti) - Kanalizační přípojky, PP trubka DN=150mm vhodná do dynamicky zatížených konstrukcí (SN16) včetně odbočných tvarovek s hrdly a těsnění  
Viz D.1.1.2.1-Situace pozemní komunikace</t>
  </si>
  <si>
    <t>Celkem: 49,39=49,390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</si>
  <si>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</si>
  <si>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36</t>
  </si>
  <si>
    <t>875332</t>
  </si>
  <si>
    <t>POTRUBÍ DREN Z TRUB PLAST DN DO 150MM DĚROVANÝCH</t>
  </si>
  <si>
    <t>PODÉLNÁ DRENÁŽ - Drenážní potrubí plastové DN=150mm vhodné do dynamicky zatížených konstrukcí (SN16)  
Viz D.1.1.2.1-Situace pozemní komunikace</t>
  </si>
  <si>
    <t>Celkem: 175,885=175,885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</si>
  <si>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</si>
  <si>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37</t>
  </si>
  <si>
    <t>895823</t>
  </si>
  <si>
    <t>DRENÁŽNÍ ŠACHTICE KONTROLNÍ Z PLAST DÍLCŮ ŠK 100</t>
  </si>
  <si>
    <t>PODÉLNÁ DRENÁŽ - Kontrolní šachta podélné drenáže z PP DN=315mm včetně souvisejícího vybavení (šachtové dno z PP pro drenážní trouby DN=150mm, šachtová korugovaná trouba DN=315mm, teleskopická trouba v horní části a plastový pachotěsný poklop), přípojek, odboček a vyústění  
Viz D.1.1.2.1-Situace pozemní komunikace</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</si>
  <si>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</si>
  <si>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38</t>
  </si>
  <si>
    <t>89712</t>
  </si>
  <si>
    <t>VPUSŤ KANALIZAČNÍ ULIČNÍ KOMPLETNÍ Z BETONOVÝCH DÍLCŮ</t>
  </si>
  <si>
    <t>ULIČNÍ VPUSTI - Uliční vpusti se sifonem včetně kalového koše  
Viz D.1.1.2.1-Situace pozemní komunikace</t>
  </si>
  <si>
    <t>Celkem: 6=6,000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</si>
  <si>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</si>
  <si>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39</t>
  </si>
  <si>
    <t>89923</t>
  </si>
  <si>
    <t>VÝŠKOVÁ ÚPRAVA KRYCÍCH HRNCŮ</t>
  </si>
  <si>
    <t>OSTATNÍ - Výšková rektifikace krycích znaků inženýrských sítí  
Viz D.1.1.2.1-Situace pozemní komunikace</t>
  </si>
  <si>
    <t>- položka výškové úpravy zahrnuje všechny nutné práce a materiály pro zvýšení nebo snížení zařízení (včetně nutné úpravy stávajícího povrchu vozovky nebo chodníku).</t>
  </si>
  <si>
    <t>40</t>
  </si>
  <si>
    <t>89943</t>
  </si>
  <si>
    <t>VÝŘEZ, VÝSEK, ÚTES NA POTRUBÍ DN DO 150MM</t>
  </si>
  <si>
    <t>KANALIZAČNÍ PŘÍPOJKY (uliční vpusti) - Provrtání kanalizace pro napojení nových kanalizačních přípojek DN=150mm včetně těsnění  
Viz D.1.1.2.1-Situace pozemní komunikace</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</si>
  <si>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</si>
  <si>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41</t>
  </si>
  <si>
    <t>914131</t>
  </si>
  <si>
    <t>DOPRAVNÍ ZNAČKY ZÁKLADNÍ VELIKOSTI OCELOVÉ FÓLIE TŘ 2 - DODÁVKA A MONTÁŽ</t>
  </si>
  <si>
    <t>DOPRAVNÍ ZNAČENÍ - Svislé dopravní značení - Dodávka a montáž (veškeré prvky svislého dopravního značení budou opatřeny pozinkováním)  
2xA2b - Dvojitá zatáčka, první vlevo  
2xB16 - Zákaz vjezdu vozidel, jejichž výška přesahuje vyznačenou mez  
1xP2 - Hlavní pozemní komunikace  
1xB28 - Zákaz zastavení  
=2+2+1+1  
Viz D.1.1.2.7 - Dopravní značení, dopravní zařízení</t>
  </si>
  <si>
    <t>Celkem: 2+2+1+1=6,000 [A]</t>
  </si>
  <si>
    <t>položka zahrnuje:  
- dodávku a montáž značek v požadovaném provedení</t>
  </si>
  <si>
    <t>42</t>
  </si>
  <si>
    <t>914133</t>
  </si>
  <si>
    <t>DOPRAVNÍ ZNAČKY ZÁKLADNÍ VELIKOSTI OCELOVÉ FÓLIE TŘ 2 - DEMONTÁŽ</t>
  </si>
  <si>
    <t>BOURACÍ PRÁCE - Odstranění stávajícího svislého dopravního značení, odvoz a likvidace v režii zhotovitele  
1xA1b - Zatáčka vlevo  
2xA6a - Zúžená vozovka (z obou stran)  
1xA30 - Železniční přejezd bez závor  
1xA31c - Návěstní deska (80m)  
1xA32a - Výstražný kříž pro železniční přejezd jednokolejný  
1xP7 - Přednost protijedoucích vozidel  
1xP8 - Přednost před protijeoucími vozidly  
1xB16 - Zákaz vjezdu vozidel, jejichž výška přesahuje vyznačenou mez  
1xZ3 - Vodící tabule  
Viz D.1.1.2.7 - Dopravní značení, dopravní zařízení</t>
  </si>
  <si>
    <t>Celkem: 1+2+1+1+1+1+1+1+1=10,000 [A]</t>
  </si>
  <si>
    <t>43</t>
  </si>
  <si>
    <t>914921</t>
  </si>
  <si>
    <t>SLOUPKY A STOJKY DOPRAVNÍCH ZNAČEK Z OCEL TRUBEK DO PATKY - DODÁVKA A MONTÁŽ</t>
  </si>
  <si>
    <t>DOPRAVNÍ ZNAČENÍ - Svislé dopravní značení - Dodávka a montáž sloupků a stojek včetně základu a veškerých souvisejících konstrukcí a prací (veškeré kovové prvky svislého dopravního značení budou opatřeny pozinkováním)  
Viz D.1.1.2.7 - Dopravní značení, dopravní zařízení</t>
  </si>
  <si>
    <t>položka zahrnuje:  
- sloupky a upevňovací zařízení včetně jejich osazení (betonová patka, zemní práce)</t>
  </si>
  <si>
    <t>44</t>
  </si>
  <si>
    <t>915111</t>
  </si>
  <si>
    <t>VODOROVNÉ DOPRAVNÍ ZNAČENÍ BARVOU HLADKÉ - DODÁVKA A POKLÁDKA</t>
  </si>
  <si>
    <t>DOPRAVNÍ ZNAČENÍ - Vodorovné dopravní značení - Podélná čára přerušovaná - V2b - 1/1/0,125 - 1. značení barvou  
=(93,490+92,825)*0,125*0,5=11,645m2  
DOPRAVNÍ ZNAČENÍ - Vodorovné dopravní značení - Přechod pro chodce¨s vodícím pásem přechodu - V7a - 1. značení barvou  
=10,962m2+13,0481m2+11,877m2=35,887m2  
DOPRAVNÍ ZNAČENÍ - Vodorovné dopravní značení - Piktogramový koridor pro cyklisty - V20 - 1. značení barvou  
=0,500m2*4=2,000m2  
DOPRAVNÍ ZNAČENÍ - Vodorovné dopravní značení - Jiný symbol - Cyklistické kolo - 1. značení barvou  
=0,500m2*6=3,000m2  
Viz D.1.1.2.7 - Dopravní značení, dopravní zařízení</t>
  </si>
  <si>
    <t>(93,49+92,825)*0,125*0,5=11,645 [A] 
10,962+13,481+11,877=36,320 [B] 
0,5*4=2,000 [C] 
0,5*6=3,000 [D] 
Celkem: A+B+C+D=52,965 [E]</t>
  </si>
  <si>
    <t>položka zahrnuje:  
- dodání a pokládku nátěrového materiálu (měří se pouze natíraná plocha)  
- předznačení a reflexní úpravu</t>
  </si>
  <si>
    <t>45</t>
  </si>
  <si>
    <t>915212</t>
  </si>
  <si>
    <t>VODOROVNÉ DOPRAVNÍ ZNAČENÍ PLASTEM HLADKÉ - ODSTRANĚNÍ</t>
  </si>
  <si>
    <t>BOURACÍ PRÁCE - Odstranění stávajícího vodorovného dopravního značení - Přechod pro chodce - V7a z povrchu z cementobetonové dlažby  
Viz D.1.1.2.7 - Dopravní značení, dopravní zařízení</t>
  </si>
  <si>
    <t>Celkem: 11,12+13,961+12,067=37,148 [A]</t>
  </si>
  <si>
    <t>zahrnuje odstranění značení bez ohledu na způsob provedení (zatření, zbroušení) a odklizení vzniklé suti</t>
  </si>
  <si>
    <t>46</t>
  </si>
  <si>
    <t>915221</t>
  </si>
  <si>
    <t>VODOR DOPRAV ZNAČ PLASTEM STRUKTURÁLNÍ NEHLUČNÉ - DOD A POKLÁDKA</t>
  </si>
  <si>
    <t>DOPRAVNÍ ZNAČENÍ - Vodorovné dopravní značení - Podélná čára přerušovaná - V2b - 1/1/0,125 - 2. značení strukturovaným plastem  
=(93,490+92,825)*0,125*0,5=11,645m2  
DOPRAVNÍ ZNAČENÍ - Vodorovné dopravní značení - Přechod pro chodce s vodícím pásem přechodu - V7a - 2. značení strukturovaným plastem  
=10,962m2+13,481m2+11,877m2=35,887m2  
DOPRAVNÍ ZNAČENÍ - Vodorovné dopravní značení - Piktogramový koridor pro cyklisty - V20 - 2. značení strukturovaným plastem  
=0,500m2*4=2,000m2  
DOPRAVNÍ ZNAČENÍ - Vodorovné dopravní značení - Jiný symbol - Cyklistické kolo - 2. značení strukturovaným plastem  
=0,500m2*6=3,000m2  
Viz D.1.1.2.7 - Dopravní značení, dopravní zařízení</t>
  </si>
  <si>
    <t>47</t>
  </si>
  <si>
    <t>917224</t>
  </si>
  <si>
    <t>SILNIČNÍ A CHODNÍKOVÉ OBRUBY Z BETONOVÝCH OBRUBNÍKŮ ŠÍŘ 150MM</t>
  </si>
  <si>
    <t>OBRUBNÍKY - Betonové silniční obrubníky 150x250x1000mm včetně náběhových 150x150/250x1000mm  
=114,173  
Betonové lože C20/25-XF3 pod betonové silniční obrubníky 150x250x1000mm  
=114,173*0,060m2=6,850m3  
OBRUBNÍKY - Betonové silniční obrubníky nájezdové 150x150x1000mm  
=102,190  
Betonové lože C20/25-XF3 pod betonové silniční obrubníky nájezdové 100x150x1000mm  
=102,190*0,060m2=6,131m3  
Viz D.1.1.2.1-Situace pozemní komunikace</t>
  </si>
  <si>
    <t>114,173=114,173 [A] 
102,19=102,190 [B] 
Celkem: A+B=216,363 [C]</t>
  </si>
  <si>
    <t>Položka zahrnuje:  
dodání a pokládku betonových obrubníků o rozměrech předepsaných zadávací dokumentací  
betonové lože i boční betonovou opěrku.</t>
  </si>
  <si>
    <t>48</t>
  </si>
  <si>
    <t>919111</t>
  </si>
  <si>
    <t>ŘEZÁNÍ ASFALTOVÉHO KRYTU VOZOVEK TL DO 50MM</t>
  </si>
  <si>
    <t>BOURACÍ PRÁCE - Řezání asfaltového krytu pro odfrézování asfaltových vrstev  
Viz D.1.1.2.1 - Situace pozemní komunikace</t>
  </si>
  <si>
    <t>položka zahrnuje řezání vozovkové vrstvy v předepsané tloušťce, včetně spotřeby vody</t>
  </si>
  <si>
    <t>49</t>
  </si>
  <si>
    <t>919144</t>
  </si>
  <si>
    <t>ŘEZÁNÍ ŽELEZOBETONOVÝCH KONSTRUKCÍ TL DO 200MM</t>
  </si>
  <si>
    <t>BOURACÍ PRÁCE - Řezání ŽB prefabrikátů pro zádlažbu kolejí  
Viz D.1.1.2.1-Situace pozemní komunikace</t>
  </si>
  <si>
    <t>Celkem: 2,69+2,57=5,260 [A]</t>
  </si>
  <si>
    <t>položka zahrnuje řezání železobetonových konstrukcí v předepsané tloušťce, včetně spotřeby vody</t>
  </si>
  <si>
    <t>50</t>
  </si>
  <si>
    <t>965124</t>
  </si>
  <si>
    <t>DEMONTÁŽ KOLEJE NA DŘEVĚNÝCH PRAŽCÍCH ROZEBRÁNÍM DO SOUČÁSTÍ</t>
  </si>
  <si>
    <t>BOURACÍ PRÁCE - Demontáž koleje na dřevěných pražcích rozebráním do součástí včetně odvozu a likvidace kovových částí v režii zhotovitele. Dřevěné pražce budou odvezeny a uloženy ve spalovně nebezpečného odpadu do 40km.  
=16,000*0,700t/m=11,200t  
Viz D.1.1.2.1-Situace pozemní komunikace</t>
  </si>
  <si>
    <t>Celkem: 16=16,000 [A]</t>
  </si>
  <si>
    <t>1. Položka obsahuje:  
 – uvolnění kolejového roštu z kolejového lože  
 – odstranění kolejnicových propojek, uzemnění a jiného vybavení  
 – případné rozřezání kolejového roštu  
 – úplné rozebrání koleje v místě demontáže do jednotlivých součástí a jejich hrubé očištění  
 – naložení vybouraného materiálu na dopravní prostředek  
 – příplatky za ztížené podmínky při práci v kolejišti, např. za překážky na straně koleje apod.  
2. Položka neobsahuje:  
 – odvoz vybouraného materiálu na montážní základnu nebo na likvidaci  
 – poplatky za likvidaci odpadů, nacení se položkami ze ssd 0  
3. Způsob měření:  
Měří se délka koleje ve smyslu ČSN 73 6360, tj. v ose koleje.</t>
  </si>
  <si>
    <t>51</t>
  </si>
  <si>
    <t>965126</t>
  </si>
  <si>
    <t>DEMONTÁŽ KOLEJE NA DŘEVĚNÝCH PRAŽCÍCH - ODVOZ ROZEBRANÝCH SOUČÁSTÍ (Z MÍSTA DEMONTÁŽE NEBO Z MONTÁŽNÍ ZÁKLADNY) K LIKVIDACI</t>
  </si>
  <si>
    <t>tkm</t>
  </si>
  <si>
    <t>DOPRAVA - Příplatek za dopravu - Demontáž koleje na dřevěných pražcích rozebráním do součástí (železniční dřevěné pražce) včetně odvozu a uložení ve spalovně do 40km  
Položka vypočtena na základě umístění stavby vůči skládce</t>
  </si>
  <si>
    <t>Celkem: 27*0,33*40=356,400 [A]</t>
  </si>
  <si>
    <t>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</si>
  <si>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52</t>
  </si>
  <si>
    <t>965311</t>
  </si>
  <si>
    <t>ROZEBRÁNÍ PŘEJEZDU, PŘECHODU Z DÍLCŮ</t>
  </si>
  <si>
    <t>BOURACÍ PRÁCE - Demontáž ŽB prefabrikátů pro zádlažbu kolejí včetně odvozu a uložení na skládku do 5km  
=40,675m2*0,160*2,500t/m3=16,270t  
Viz D.1.1.2.1-Situace pozemní komunikace a D.1.1.2.4-Charakteristické příčné řezy</t>
  </si>
  <si>
    <t>Celkem: 40,675=40,675 [A]</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</si>
  <si>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</si>
  <si>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53</t>
  </si>
  <si>
    <t>965312</t>
  </si>
  <si>
    <t>ROZEBRÁNÍ PŘEJEZDU, PŘECHODU Z DÍLCŮ - ODVOZ (NA LIKVIDACI ODPADŮ NEBO JINÉ URČENÉ MÍSTO)</t>
  </si>
  <si>
    <t>DOPRAVA - Příplatek za dopravu - Demontáž ŽB prefabrikátů pro zádlažbu kolejí včetně odvozu a uložení na skládku do 5km  
Položka vypočtena na základě umístění stavby vůči skládce</t>
  </si>
  <si>
    <t>Celkem: 16,27*5=81,350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</si>
  <si>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</si>
  <si>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54</t>
  </si>
  <si>
    <t>966154</t>
  </si>
  <si>
    <t>BOURÁNÍ KONSTRUKCÍ Z PROST BETONU S ODVOZEM DO 5KM</t>
  </si>
  <si>
    <t>BOURACÍ PRÁCE - Odstranění betonového lože přídlažby z kamenných kostek včetně odvozu a uložení na skládku do 5km  
=33,628m2*0,100=3,363m3  
=3,363m3*2,300t/m3=7,735t  
BOURACÍ PRÁCE - Odstranění betonového lože přídlažby z kamenných kostek včetně odvozu a uložení na skládku do 5km  
=3,250m2*0,100=0,325m3  
=0,325m3*2,300t/m3=0,748t  
BOURACÍ PRÁCE - Odstranění betonového lože betonových silničních obrubníků včetně odvozu a uložení na skládku do 5km  
=186,827*0,100m2=18,683m3  
=18,683m3*2,300t/m3=42,971t  
Viz D.1.1.2.1-Situace pozemní komunikace a D.1.1.2.4-Charakteristické příčné řezy</t>
  </si>
  <si>
    <t>33,628*0,1=3,363 [A] 
3,25*0,1=0,325 [B] 
186,827*0,1=18,683 [C] 
Celkem: A+B+C=22,371 [D]</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</si>
  <si>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</si>
  <si>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55</t>
  </si>
  <si>
    <t>96616B</t>
  </si>
  <si>
    <t>BOURÁNÍ KONSTRUKCÍ ZE ŽELEZOBETONU - DOPRAVA</t>
  </si>
  <si>
    <t>DOPRAVA - Příplatek za dopravu -  Odstranění kompletní konstrukce uliční vpusti včetně výplně odbočky, apod. a odvozu a uložení na skládku do 5km  
Položka vypočtena na základě umístění stavby vůči skládce</t>
  </si>
  <si>
    <t>Celkem: 42,971*5=214,855 [A]</t>
  </si>
  <si>
    <t>Položka zahrnuje samostatnou dopravu suti a vybouraných hmot. Množství se určí jako součin hmotnosti [t] a požadované vzdálenosti [km].</t>
  </si>
  <si>
    <t>56</t>
  </si>
  <si>
    <t>96687</t>
  </si>
  <si>
    <t>VYBOURÁNÍ ULIČNÍCH VPUSTÍ KOMPLETNÍCH</t>
  </si>
  <si>
    <t>BOURACÍ PRÁCE - Odstranění kompletní konstrukce uliční vpusti včetně výplně odbočky, apod.  
=6ks*1,000m3/ks*2,500t/m3=15,000t  
Viz D.1.1.2.1-Situace pozemní komunikace</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</si>
  <si>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</si>
  <si>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SO 101.2</t>
  </si>
  <si>
    <t>VEŘEJNÝ PROSTOR</t>
  </si>
  <si>
    <t>SKLÁDKA - Uložení asfaltové suti (asfalt bez obsahu dehtu) na skládku   
Viz položka 113134</t>
  </si>
  <si>
    <t>Celkem: 9,54=9,540 [A]</t>
  </si>
  <si>
    <t>SKLÁDKA - Uložení stavební suti na skládku  
Viz položky 113154, 113484, 113524 a 966154</t>
  </si>
  <si>
    <t>Celkem: 0,759+3,862+1,504+1,084+0,02+12,752+17,002=36,983 [A]</t>
  </si>
  <si>
    <t>Celkem: 324,638+17,086=341,724 [A]</t>
  </si>
  <si>
    <t>113134</t>
  </si>
  <si>
    <t>ODSTRANĚNÍ KRYTU ZPEVNĚNÝCH PLOCH S ASFALT POJIVEM, ODVOZ DO 5KM</t>
  </si>
  <si>
    <t>BOURACÍ PRÁCE - Odbourání obrusné asfaltové vrstvy (litý asfalt) v max. tl. 40mm (asfalt bez obsahu dehtu) včetně odvozu a uložení na skládku do 5km  
=3,975m3*2,400t/m3=9,540t  
Viz D.1.1.2.1 - Situace pozemní komunikace a D.1.1.2.4 - Charakteristické příčné řezy</t>
  </si>
  <si>
    <t>Celkem: 99,381*0,04=3,975 [A]</t>
  </si>
  <si>
    <t>113154</t>
  </si>
  <si>
    <t>ODSTRANĚNÍ KRYTU ZPEVNĚNÝCH PLOCH Z BETONU, ODVOZ DO 5KM</t>
  </si>
  <si>
    <t>BOURACÍ PRÁCE - Bourání stávajícího krytu z prostého betonu včetně odvozu a uložení na skládku do 5km  
=0,330m3*2,300t/m3=0,759m3  
Viz D.1.1.2.1 - Situace pozemní komunikace a D.1.1.2.4 - Charakteristické příčné řezy</t>
  </si>
  <si>
    <t>Celkem: 1,65*0,2=0,330 [A]</t>
  </si>
  <si>
    <t>BOURACÍ PRÁCE - Odstranění stávající cementobetonové dlažby (200x200x60mm) včetně odvozu a uložení na deponii stavby v místě stavby (80% využití na zpětné odláždění)  
=62,686m2*0,060*0,8=3,009m3  
=3,009m3*2,000t/m3=6,018t  
BOURACÍ PRÁCE - Odstranění stávající cementobetonové dlažby reliéfní červené (100x200x60mm) včetně odvozu a uložení na deponii stavby v místě stavby (80% využití na zpětné odláždění)  
=45,170m2*0,060*0,8=2,168m3  
=2,168m3*2,000t/m3=4,336t  
Viz D.1.1.2.1-Situace pozemní komunikace a D.1.1.2.4-Charakteristické příčné řezy</t>
  </si>
  <si>
    <t>62,686*0,06*0,8=3,009 [A] 
45,17*0,06*0,8=2,168 [B] 
Celkem: A+B=5,177 [C]</t>
  </si>
  <si>
    <t>BOURACÍ PRÁCE - Odstranění stávající cementobetonové dlažby (kost tl. 60mm) včetně odvozu a uložení na skládku do 5km (20% odpad)  
=160,902m2*0,060*0,2=1,931m3  
=1,931m3*2,000t/m3=3,862t  
BOURACÍ PRÁCE - Odstranění stávající cementobetonové dlažby (200x200x60mm) včetně odvozu a uložení na skládku do 5km (20% odpad)  
=62,686m2*0,060*0,2=0,752m3  
=0,752m3*2,000t/m3=1,504t  
BOURACÍ PRÁCE - Odstranění stávající cementobetonové dlažby reliéfní červené (100x200x60mm) včetně odvozu a uložení na skládku do 5km (20% odpad)  
=45,170m2*0,060*0,2=0,542m3  
=0,542m3*2,000t/m3=1,084t  
BOURACÍ PRÁCE - Odstranění stávajících cementobetonových desek (250x1000+55mm), šedých včetně odvozu a uložení na skládku do 5km  
Lože z hrubého drceného kameniva frakce 6/8mm tl. 40mm  
=0,250m2*0,040=0,010m3  
0,010m3*2,000t/m3=0,020t  
Viz D.1.1.2.1-Situace pozemní komunikace</t>
  </si>
  <si>
    <t>160,902*0,06*0,2=1,931 [A] 
62,686*0,06*0,2=0,752 [B] 
45,17*0,06*0,2=0,542 [C] 
0,25*0,04=0,010 [D] 
Celkem: A+B+C+D=3,235 [E]</t>
  </si>
  <si>
    <t>113486</t>
  </si>
  <si>
    <t>ODSTRANĚNÍ KRYTU ZPEVNĚNÝCH PLOCH Z DLAŽDIC VČETNĚ PODKLADU, ODVOZ DO 12KM</t>
  </si>
  <si>
    <t>BOURACÍ PRÁCE - Odstranění stávající cementobetonové dlažby (kost tl. 60mm) včetně odvozu a uložení na skládku BKOM (ul. Vídeňská) do 12km (80%)  
=7,723m3*2,000t/m3=15,446t  
Viz D.1.1.2.1-Situace pozemní komunikace a D.1.1.2.4-Charakteristické příčné řezy</t>
  </si>
  <si>
    <t>Celkem: 160,902*0,06*0,8=7,723 [A]</t>
  </si>
  <si>
    <t>BOURACÍ PRÁCE - Odstranění betonových chodníkových obrubníků včetně odvozu a uložení na skládku do 5km  
=73,923*0,075m2*2,300t/m3=12,752t  
Viz D.1.1.2.1-Situace pozemní komunikace</t>
  </si>
  <si>
    <t>Celkem: 73,923=73,923 [A]</t>
  </si>
  <si>
    <t>12110</t>
  </si>
  <si>
    <t>SEJMUTÍ ORNICE NEBO LESNÍ PŮDY</t>
  </si>
  <si>
    <t>ZEMNÍ PRÁCE - Odhumusování plochy v tl. 150mm, která bude zasažena výkopovými pracemi a úpravou terénu včetně odvozu a uložení zeminy na deponii stavby v místě stavby (využití na zpětné ohumusování)  
=4,320m3*2,000t/m3=8,640t  
Viz D.1.1.2.1 - Situace pozemní komunikace a D.1.1.2.4 - Charakteristické příčné řezy</t>
  </si>
  <si>
    <t>Celkem: 28,798*0,15=4,320 [A]</t>
  </si>
  <si>
    <t>položka zahrnuje sejmutí ornice bez ohledu na tloušťku vrstvy a její vodorovnou dopravu  
nezahrnuje uložení na trvalou skládku</t>
  </si>
  <si>
    <t>12273</t>
  </si>
  <si>
    <t>ODKOPÁVKY A PROKOPÁVKY OBECNÉ TŘ. I</t>
  </si>
  <si>
    <t>ZEMNÍ PRÁCE - Odkopávka stávajícího štěrku proměnné frakce včetně odvozu a uložení na deponii stavby v místě stavby  
=4,604m3*1,400t/m3=6,446t  
Viz D.1.1.2.1-Situace pozemní komunikace a D.1.1.2.4-Charakteristické příčné řezy</t>
  </si>
  <si>
    <t>Celkem: 4,604=4,604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</si>
  <si>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</si>
  <si>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t>
  </si>
  <si>
    <t>VYKOPÁVKY ZE ZEMNÍKŮ A SKLÁDEK TŘ. I</t>
  </si>
  <si>
    <t>ZEMNÍ PRÁCE - Vykopávka a doprava stávajícího štěrku proměnné frakce z deponie stavby na místo určení  
=4,604m3  
=4,604m3*1,400t/m3=6,446t  
ZEMNÍ PRÁCE - Vykopávka a doprava zeminy z deponie stavby na místo zpětného ohumusování (chybějící zemina)  
=(28,967m2-28,798m2)*0,150=0,025m3  
=0,025m3*2,000t/m3=0,050t  
Viz D.1.1.2.1 - Situace pozemní komunikace a D.1.1.2.4 - Charakteristické příčné řezy</t>
  </si>
  <si>
    <t>4,604=4,604 [A] 
(28,967-28,798)*0,15=0,025 [B] 
Celkem: A+B=4,629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</si>
  <si>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</si>
  <si>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ZEMNÍ PRÁCE - Veškeré výkopy zeminy pro stavební jámu v zemině tř. I včetně pažení a odvozu na skládku do 5km  
=162,319m3*2,000t/m3=324,638t  
Viz D.1.1.2.1-Situace pozemní komunikace a D.1.1.2.4-Charakteristické příčné řezy</t>
  </si>
  <si>
    <t>Celkem: 162,319=162,319 [A]</t>
  </si>
  <si>
    <t>ZEMNÍ PRÁCE - Veškeré výkopy zeminy pro stavební jámu v zemině tř. II včetně pažení a odvozu na skládku do 5km  
=8,543m3*2,000t/m3=17,086t  
Viz D.1.1.2.1-Situace pozemní komunikace a D.1.1.2.4-Charakteristické příčné řezy</t>
  </si>
  <si>
    <t>Celkem: 8,543=8,543 [A]</t>
  </si>
  <si>
    <t>Celkem: 8,6=8,600 [A]</t>
  </si>
  <si>
    <t>ÚPRAVA Č.2 - Úprava a zhutnění zemní pláně  
=434,379m2+8,000m2=514,379m2  
ÚPRAVA Č. 3 - Úprava a zhutnění zemní pláně  
=119,259m2  
Viz D.1.1.2.1-Situace pozemní komunikace</t>
  </si>
  <si>
    <t>434,379+80=514,379 [A] 
119,259=119,259 [B] 
Celkem: A+B=633,638 [C]</t>
  </si>
  <si>
    <t>18215</t>
  </si>
  <si>
    <t>ÚPRAVA POVRCHŮ SROVNÁNÍM ÚZEMÍ V TL DO 0,50M</t>
  </si>
  <si>
    <t>ZELEŇ - Svahové úpravy  
Viz D.1.1.2.1 - Situace pozemní komunikace</t>
  </si>
  <si>
    <t>Celkem: 28,967=28,967 [A]</t>
  </si>
  <si>
    <t>položka zahrnuje srovnání výškových rozdílů terénu</t>
  </si>
  <si>
    <t>18232</t>
  </si>
  <si>
    <t>ROZPROSTŘENÍ ORNICE V ROVINĚ V TL DO 0,15M</t>
  </si>
  <si>
    <t>ZELEŇ - Zpětné ohumusování plochy v tl. 150mm, která byla zasažena výkopovými pracemi a úpravou terénu, svahy zemního tělesa  
Viz D.1.1.2.1 - Situace pozemní komunikace</t>
  </si>
  <si>
    <t>položka zahrnuje:  
nutné přemístění ornice z dočasných skládek vzdálených do 50m  
rozprostření ornice v předepsané tloušťce v rovině a ve svahu do 1:5</t>
  </si>
  <si>
    <t>18241</t>
  </si>
  <si>
    <t>ZALOŽENÍ TRÁVNÍKU RUČNÍM VÝSEVEM</t>
  </si>
  <si>
    <t>ZELEŇ - Osetí svahů travním semenem  
Viz D.1.1.2.1 - Situace pozemní komunikace</t>
  </si>
  <si>
    <t>Zahrnuje dodání předepsané travní směsi, její výsev na ornici, zalévání, první pokosení, to vše bez ohledu na sklon terénu</t>
  </si>
  <si>
    <t>18247</t>
  </si>
  <si>
    <t>OŠETŘOVÁNÍ TRÁVNÍKU</t>
  </si>
  <si>
    <t>ZELEŇ - Údržba založeného travního porostu  
Viz D.1.1.2.1 - Situace pozemní komunikace</t>
  </si>
  <si>
    <t>Zahrnuje pokosení se shrabáním, naložení shrabků na dopravní prostředek, s odvozem a se složením, to vše bez ohledu na sklon terénu  
zahrnuje nutné zalití a hnojení</t>
  </si>
  <si>
    <t>18481</t>
  </si>
  <si>
    <t>OCHRANA STROMŮ BEDNĚNÍM</t>
  </si>
  <si>
    <t>ZELEŇ - Ochrana stromů v podobě celoplošného bednění v blízkosti stavby včetně odvozu a likvidace v režii zhotovitele  
Viz D.1.1.2.1 - Situace pozemní komunikace</t>
  </si>
  <si>
    <t>Celkem: 2*2*7=28,000 [A]</t>
  </si>
  <si>
    <t>položka zahrnuje veškerý materiál, výrobky a polotovary, včetně mimostaveništní a vnitrostaveništní dopravy (rovněž přesuny), včetně naložení a složení, případně s uložením</t>
  </si>
  <si>
    <t>Celkem: 119,259*0,15=17,889 [A]</t>
  </si>
  <si>
    <t>ÚPRAVA Č. 3 - Štěrkodrť ŠDA fr. 0/32mm tl. 150mm + hutnění  
Viz D.1.1.2.1-Situace pozemní komunikace</t>
  </si>
  <si>
    <t>Celkem: 119,259=119,259 [A]</t>
  </si>
  <si>
    <t>56335</t>
  </si>
  <si>
    <t>VOZOVKOVÉ VRSTVY ZE ŠTĚRKODRTI TL. DO 250MM</t>
  </si>
  <si>
    <t>ÚPRAVA Č.2 - Štěrkodrť ŠDA fr. 0/32mm tl. 250mm + hutnění  
Viz D.1.1.2.1-Situace pozemní komunikace</t>
  </si>
  <si>
    <t>Celkem: 434,379+80=514,379 [A]</t>
  </si>
  <si>
    <t>58251</t>
  </si>
  <si>
    <t>DLÁŽDĚNÉ KRYTY Z BETONOVÝCH DLAŽDIC DO LOŽE Z KAMENIVA</t>
  </si>
  <si>
    <t>ÚPRAVA Č.2 - Cementobetonová deska 250x1000mm tl. 55mm, šedá  
Lože z hrubého drceného kameniva frakce 6/8mm tl. 40mm  
=0,582m2*0,040=0,023m3  
Viz D.1.1.2.1-Situace pozemní komunikace</t>
  </si>
  <si>
    <t>Celkem: 0,582=0,582 [A]</t>
  </si>
  <si>
    <t>582611</t>
  </si>
  <si>
    <t>KRYTY Z BETON DLAŽDIC SE ZÁMKEM ŠEDÝCH TL 60MM DO LOŽE Z KAM</t>
  </si>
  <si>
    <t>ÚPRAVA Č. 2 - Cementobetonová dlažba BZD 200x200mm tl. 60mm, šedá (zkosené hrany)  
=351,055m2-50,149m2+80,000m2=380,906m2  
Lože z hrubého drceného kameniva frakce 6/8mm tl. 40mm  
=380,906m2*0,040=15,236m3  
ÚPRAVA Č. 2 - Cementobetonová dlažba BZD 200x200mm tl. 60mm, šedá (rovné hrany)  
=37,169m2  
Lože z hrubého drceného kameniva frakce 6/8mm tl. 40mm  
=37,169m2*0,040=1,487m3  
Viz D.1.1.2.1-Situace pozemní komunikace</t>
  </si>
  <si>
    <t>351,055-50,149+80=380,906 [A] 
37,169=37,169 [B] 
Celkem: A+B=418,075 [C]</t>
  </si>
  <si>
    <t>ÚPRAVA Č. 3 - Cementobetonová dlažba BZD 200x200mm tl. 80mm, šedá (zkosené hrany)  
=94,828m2  
Lože z hrubého drceného kameniva frakce 6/8mm tl. 40mm  
=94,828m2*0,040=3,793m3  
ÚPRAVA Č. 3 - Cementobetonová dlažba BZD 200x200mm tl. 80mm, šedá (rovné hrany)  
=12,544m2  
Lože z hrubého drceného kameniva frakce 6/8mm tl. 40mm  
=12,544m2*0,040=0,502m3  
Viz D.1.1.2.1-Situace pozemní komunikace</t>
  </si>
  <si>
    <t>94,828=94,828 [A] 
12,544=12,544 [B] 
Celkem: A+B=107,372 [C]</t>
  </si>
  <si>
    <t>582618</t>
  </si>
  <si>
    <t>KRYTY Z BETON DLAŽDIC SE ZÁMKEM ŠEDÝCH RELIÉF TL 80MM DO LOŽE Z KAM</t>
  </si>
  <si>
    <t>ÚPRAVA Č. 3 - Cementobetonová dlažba BZD 100x200mm tl. 80mm, reliéfní, červená (zkosené hrany)  
Lože z hrubého drceného kameniva frakce 6/8mm tl. 40mm  
=11,887m2*0,040=0,475m3  
Viz D.1.1.2.1-Situace pozemní komunikace</t>
  </si>
  <si>
    <t>Celkem: 11,887=11,887 [A]</t>
  </si>
  <si>
    <t>58261A</t>
  </si>
  <si>
    <t>KRYTY Z BETON DLAŽDIC SE ZÁMKEM BAREV RELIÉF TL 60MM DO LOŽE Z KAM</t>
  </si>
  <si>
    <t>ÚPRAVA Č. 2 - Cementobetonová dlažba BZD 100x200mm tl. 60mm, reliéfní, červená  
=41,158m2-36,136m2=5,022m2  
Lože z hrubého drceného kameniva frakce 6/8mm tl. 40mm  
=5,022m2*0,040=0,201m3  
ÚPRAVA Č. 2 - Cementobetonová dlažba BZD 200x200mm tl. 60mm, s vodící drážkou, šedá  
=4,415m2  
Lože z hrubého drceného kameniva frakce 6/8mm tl. 40mm  
=4,415m2*0,040=0,177m3  
Viz D.1.1.2.1-Situace pozemní komunikace</t>
  </si>
  <si>
    <t>41,158-36,136=5,022 [A] 
4,415=4,415 [B] 
Celkem: A+B=9,437 [C]</t>
  </si>
  <si>
    <t>ÚPRAVA Č.2 - Přeskládání stávající cementobetonové dlažby BZD 200x200mm tl. 60mm, šedá (zkosené hrany) včetně nového lože  
=50,149m2  
Lože z hrubého drceného kameniva frakce 6/8mm tl. 40mm  
=50,149m2*0,040=2,006m3  
ÚPRAVA Č.2 - Přeskládání stávající cementobetonové dlažby BZD 100x200mm tl. 60mm, reliéfní, červená (zkosené hrany) včetně nového lože  
=36,136m2  
Lože z hrubého drceného kameniva frakce 6/8mm tl. 40mm  
=36,136m2*0,040=1,445m3  
Viz D.1.1.2.1-Situace pozemní komunikace</t>
  </si>
  <si>
    <t>50,149=50,149 [A] 
36,136=36,136 [B] 
Celkem: A+B=86,285 [C]</t>
  </si>
  <si>
    <t>917223</t>
  </si>
  <si>
    <t>SILNIČNÍ A CHODNÍKOVÉ OBRUBY Z BETONOVÝCH OBRUBNÍKŮ ŠÍŘ 100MM</t>
  </si>
  <si>
    <t>OBRUBNÍKY - Betonové chodníkové obrubníky 100x250x1000mm  
Betonové lože C20/25-XF3 pod betonové chodníkové obrubníky 100x250x1000mm  
=87,685*0,060m2=5,261m3  
Viz D.1.1.2.1-Situace pozemní komunikace</t>
  </si>
  <si>
    <t>Celkem: 87,685=87,685 [A]</t>
  </si>
  <si>
    <t>OBRUBNÍKY - Betonové silniční obrubníky 150x250x1000mm  
Betonové lože C20/25-XF3 pod betonové silniční obrubníky 150x250x1000mm  
=13,820*0,060m2=0,829m3  
Viz D.1.1.2.1-Situace pozemní komunikace</t>
  </si>
  <si>
    <t>Celkem: 13,82=13,820 [A]</t>
  </si>
  <si>
    <t>BOURACÍ PRÁCE - Řezání asfaltového krytu pro odbourání asfaltové vrstvy  
Viz D.1.1.2.1 - Situace pozemní komunikace</t>
  </si>
  <si>
    <t>Celkem: 1,81+2,755=4,565 [A]</t>
  </si>
  <si>
    <t>BOURACÍ PRÁCE - Odstranění betonového lože betonových chodníkových obrubníků včetně odvozu a uložení na skládku do 5km  
=7,392m3*2,300t/m3=17,002t  
Viz D.1.1.2.1-Situace pozemní komunikace a D.1.1.2.4-Charakteristické příčné řezy</t>
  </si>
  <si>
    <t>Celkem: 73,923*0,1=7,392 [A]</t>
  </si>
  <si>
    <t>SO 101.3</t>
  </si>
  <si>
    <t>STANOVIŠTĚ KONTEJNERŮ TŘÍDĚNÉHO ODPADU</t>
  </si>
  <si>
    <t>SKLÁDKA - Uložení stavební suti na skládku  
Viz položky 113486, 113524 a 966154</t>
  </si>
  <si>
    <t>Celkem: 2,386+2,757+3,675=8,818 [A]</t>
  </si>
  <si>
    <t>Celkem: 8,462+0,94=9,402 [A]</t>
  </si>
  <si>
    <t>BOURACÍ PRÁCE - Odstranění stávající cementobetonové dlažby (100x200x60mm) včetně odvozu a uložení na skládku BKOM (ul. Vídeňská) do 12km  
=1,193m3*2,000t/m3=2,386t  
Viz D.1.1.2.1-Situace pozemní komunikace a D.1.1.2.4-Charakteristické příčné řezy</t>
  </si>
  <si>
    <t>Celkem: 19,877*0,06=1,193 [A]</t>
  </si>
  <si>
    <t>BOURACÍ PRÁCE - Odstranění betonových chodníkových obrubníků včetně odvozu a uložení na skládku do 5km  
=15,984*0,075m2*2,300t/m3=2,757t  
Viz D.1.1.2.1-Situace pozemní komunikace</t>
  </si>
  <si>
    <t>Celkem: 15,984=15,984 [A]</t>
  </si>
  <si>
    <t>ZEMNÍ PRÁCE - Odhumusování plochy v tl. 150mm, která bude zasažena výkopovými pracemi a úpravou terénu včetně odvozu a uložení zeminy na deponii stavby v místě stavby (využití na zpětné ohumusování)  
=2,465m3*2,000t/m3=4,930t  
Viz D.1.1.2.1-Situace pozemní komunikace a D.1.1.2.4-Charakteristické příčné řezy</t>
  </si>
  <si>
    <t>Celkem: 16,432*0,15=2,465 [A]</t>
  </si>
  <si>
    <t>ZEMNÍ PRÁCE - Vykopávka a doprava zeminy z deponie stavby na místo zpětného ohumusování (chybějící zemina)  
=0,483m3*2,000t/m3=0,966t  
Viz D.1.1.2.1 - Situace pozemní komunikace a D.1.1.2.4 - Charakteristické příčné řezy</t>
  </si>
  <si>
    <t>Celkem: (19,649-16,432)*0,15=0,483 [A]</t>
  </si>
  <si>
    <t>ZEMNÍ PRÁCE - Veškeré výkopy zeminy pro stavební jámu v zemině tř. I včetně pažení a odvozu na skládku do 5km  
=4,231m3*2,000t/m3=8,462t  
Viz D.1.1.2.1-Situace pozemní komunikace a D.1.1.2.4-Charakteristické příčné řezy</t>
  </si>
  <si>
    <t>Celkem: 4,231=4,231 [A]</t>
  </si>
  <si>
    <t>ZEMNÍ PRÁCE - Veškeré výkopy zeminy pro stavební jámu v zemině tř. II včetně pažení a odvozu na skládku do 5km  
=0,470m3*2,000t/m3=0,940t  
Viz D.1.1.2.1-Situace pozemní komunikace a D.1.1.2.4-Charakteristické příčné řezy</t>
  </si>
  <si>
    <t>Celkem: 0,47=0,470 [A]</t>
  </si>
  <si>
    <t>Celkem: 1,4=1,400 [A]</t>
  </si>
  <si>
    <t>ÚPRAVA Č.2 - Úprava a zhutnění zemní pláně  
Viz D.1.1.2.1-Situace pozemní komunikace</t>
  </si>
  <si>
    <t>Celkem: 15,67=15,670 [A]</t>
  </si>
  <si>
    <t>Celkem: 19,649=19,649 [A]</t>
  </si>
  <si>
    <t>ÚPRAVA Č. 2 - Cementobetonová dlažba BZD 200x200mm tl. 60mm, šedá (zkosené hrany)  
Lože z hrubého drceného kameniva frakce 6/8mm tl. 40mm  
=15,670m2*0,040=0,627m3  
Viz D.1.1.2.1-Situace pozemní komunikace</t>
  </si>
  <si>
    <t>OBRUBNÍKY - Betonové chodníkové obrubníky 100x250x1000mm  
Betonové lože C20/25-XF3 pod betonové chodníkové obrubníky 100x250x1000mm  
=13,513*0,060m2=0,811m3  
Viz D.1.1.2.1-Situace pozemní komunikace</t>
  </si>
  <si>
    <t>Celkem: 13,513=13,513 [A]</t>
  </si>
  <si>
    <t>BOURACÍ PRÁCE - Odstranění betonového lože betonových chodníkových obrubníků včetně odvozu a uložení na skládku do 5km  
=1,598m3*2,300t/m3=3,675t  
Viz D.1.1.2.1-Situace pozemní komunikace a D.1.1.2.4-Charakteristické příčné řezy</t>
  </si>
  <si>
    <t>Celkem: 15,984*0,1=1,598 [A]</t>
  </si>
  <si>
    <t>SO 101.4</t>
  </si>
  <si>
    <t>OCHRANA KABELOVÉ TRASY DPMB, a.s.</t>
  </si>
  <si>
    <t>Celkem: 55,902+5,59=61,492 [A]</t>
  </si>
  <si>
    <t>ZEMNÍ PRÁCE - Veškeré výkopy zeminy pro stavební jámu v zemině tř. I včetně pažení a odvozu na skládku do 5km  
=27,951m3*2,000t/m3=55,902t  
Viz D.1.1.2.1-Situace pozemní komunikace a D.1.1.2.4-Charakteristické příčné řezy</t>
  </si>
  <si>
    <t>Celkem: 27,951=27,951 [A]</t>
  </si>
  <si>
    <t>ZEMNÍ PRÁCE - Veškeré výkopy zeminy pro stavební jámu v zemině tř. II včetně pažení a odvozu na skládku do 5km  
=2,795m3*2,000t/m3=5,590t  
Viz D.1.1.2.1-Situace pozemní komunikace a D.1.1.2.4-Charakteristické příčné řezy</t>
  </si>
  <si>
    <t>Celkem: 2,795=2,795 [A]</t>
  </si>
  <si>
    <t>ZEMNÍ PRÁCE - Zásyp zeminou vhodnou do náspů, hutněno po vrstvách 300mm na 100% PS  
=19,993m3  
Viz D.1.1.2.1-Situace pozemní komunikace a D.1.1.2.4-Charakteristické příčné řezy</t>
  </si>
  <si>
    <t>Celkem: 19,993=19,993 [A]</t>
  </si>
  <si>
    <t>ZEMNÍ PRÁCE - Úprava a zhutnění zemní pláně  
Viz D.1.1.2.1-Situace pozemní komunikace</t>
  </si>
  <si>
    <t>Celkem: 25=25,000 [A]</t>
  </si>
  <si>
    <t>Svislé konstrukce</t>
  </si>
  <si>
    <t>38824A</t>
  </si>
  <si>
    <t>KABELOVOD Z MULTIKANÁLŮ DEVÍTIOTVOROVÝCH</t>
  </si>
  <si>
    <t>KABELOVOD - Devítikomorový kabelovod SITEL včetně souvisejících komponentů  
Viz D.1.1.2.1-Situace pozemní komunikace</t>
  </si>
  <si>
    <t>Celkem: 18,5=18,500 [A]</t>
  </si>
  <si>
    <t>Položka zahrnuje veškerý materiál, výrobky a polotovary, včetně mimostaveništní a vnitrostaveništní dopravy (rovněž přesuny), včetně naložení a složení, případně s uložením.</t>
  </si>
  <si>
    <t>ZEMNÍ PRÁCE - Podsyp ze ŠD fr. 0/32mm tl. 150mm + hutnění  
Viz D.1.1.2.1-Situace pozemní komunikace a D.1.1.2.4-Charakteristické příčné řezy</t>
  </si>
  <si>
    <t>Celkem: 25*0,15=3,750 [A]</t>
  </si>
  <si>
    <t>Přidružená stavební výroba</t>
  </si>
  <si>
    <t>702212</t>
  </si>
  <si>
    <t>KABELOVÁ CHRÁNIČKA ZEMNÍ DN PŘES 100 DO 200 MM</t>
  </si>
  <si>
    <t>CHRÁNIČKA - Chránička KOPOFLEX DN=160mm včetně souvisejících komponentů, označení, apod.  
=18,500*2  
Viz D.1.1.2.1-Situace pozemní komunikace</t>
  </si>
  <si>
    <t>Celkem: 18,5*2=37,000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</si>
  <si>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</si>
  <si>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8988C</t>
  </si>
  <si>
    <t>KABELOVÉ KOMORY Z PLASTICKÝCH HMOT, UŽITNÝ OBJEM DO 0,35M3</t>
  </si>
  <si>
    <t>KABELOVOD - Kabelová komora / šachta  
Viz D.1.1.2.1-Situace pozemní komunikace</t>
  </si>
  <si>
    <t>položka zahrnuje:  
- dodávku a osazení stupadel a žebříků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</si>
  <si>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89911B</t>
  </si>
  <si>
    <t>PLASTOVÝ POKLOP B125</t>
  </si>
  <si>
    <t>KABELOVOD - Poklop kabelové komory / šachty  
Viz D.1.1.2.1-Situace pozemní komunikace</t>
  </si>
  <si>
    <t>Položka zahrnuje dodávku a osazení předepsané mříže včetně rámu</t>
  </si>
  <si>
    <t>SO 301</t>
  </si>
  <si>
    <t>KANALIZACE</t>
  </si>
  <si>
    <t>SO 301.1</t>
  </si>
  <si>
    <t>KANALIZAČNÍ STOKA</t>
  </si>
  <si>
    <t>014101</t>
  </si>
  <si>
    <t>POPLATKY ZA SKLÁDKU - ZEMINA A KAMENÍ</t>
  </si>
  <si>
    <t>zemina z hloubení rýh  113,064=113,064 [A] 
podkladní vrstvy vozovek  11,458=11,458 [B] 
Celkem: A+B=124,522 [C]</t>
  </si>
  <si>
    <t>014111</t>
  </si>
  <si>
    <t>POPLATKY ZA SKLÁDKU - ASFALTOBETON</t>
  </si>
  <si>
    <t>014121</t>
  </si>
  <si>
    <t>POPLATKY ZA SKLÁDKU - BETON</t>
  </si>
  <si>
    <t>vybourané p otrubí   6,0*0,25=1,500 [A]</t>
  </si>
  <si>
    <t>014131</t>
  </si>
  <si>
    <t>POPLATKY ZA SKLÁDKU - ŽELEZOBETON</t>
  </si>
  <si>
    <t>koncová šachta  1*2,3=2,300 [A]</t>
  </si>
  <si>
    <t>113136</t>
  </si>
  <si>
    <t>ODSTRANĚNÍ KRYTU ZPEVNĚNÝCH PLOCH S ASFALT POJIVEM, ODVOZ DO 12KM</t>
  </si>
  <si>
    <t>odstranění živ. vrstev vozovky v tl. 30cm s naložením a odvozem na skládku</t>
  </si>
  <si>
    <t>hlavní řad  21,9*1,35*0,15=4,435 [A] 
rozšíření šachet  3*2,875*0,15=1,294 [B] 
Celkem: A+B=5,729 [C]</t>
  </si>
  <si>
    <t>113326</t>
  </si>
  <si>
    <t>ODSTRAN PODKL ZPEVNĚNÝCH PLOCH Z KAMENIVA NESTMEL, ODVOZ DO 12KM</t>
  </si>
  <si>
    <t>odstranění podkaldních vrstev z štěrky v tl. 30cm, odvoz na skládku</t>
  </si>
  <si>
    <t>hlavní řad  21,9*1,35*0,3=8,870 [A] 
rozšíření šachet  3*2,875*0,3=2,588 [B] 
Celkem: A+B=11,458 [C]</t>
  </si>
  <si>
    <t>132736</t>
  </si>
  <si>
    <t>HLOUBENÍ RÝH ŠÍŘ DO 2M PAŽ I NEPAŽ TŘ. I, ODVOZ DO 12KM</t>
  </si>
  <si>
    <t>hloubení rýh s naložením a odvozem na skládku, vč. zátažného pažení hlavního řadu a příložného pažení přípojek, odstranění  
viz příloha č. D.1.3.1 Technická zpráva</t>
  </si>
  <si>
    <t>řad vč. prohloubení pro podkladní vrstvy a rozšíření pro šachty  130,25=130,250 [A] 
odpočet konstrukce vozovky  -(21,9*1,35+3*2,875)*0,45=-17,186 [B] 
Celkem: A+B=113,064 [C]</t>
  </si>
  <si>
    <t>17120</t>
  </si>
  <si>
    <t>ULOŽENÍ SYPANINY DO NÁSYPŮ A NA SKLÁDKY BEZ ZHUTNĚNÍ</t>
  </si>
  <si>
    <t>zemina z hloubení rýh   113,064=113,064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</si>
  <si>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</si>
  <si>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vhodným propustným nenamrzavým a dobře zhutnitelným materiálem do úrovně parapláně  
hutnění po vrstvách max. 20-30cm, Edef2=45MPa  
viz příl. č. D.1.3.2.6 vzorový příčný řez uložením potrubí</t>
  </si>
  <si>
    <t>celková kubatura hloubení   130,25=130,250 [A] 
odpočet lože štěrkopísek  -5,913=-5,913 [B] 
odpočet podkladní beton  -2,365=-2,365 [C] 
odpočet obetnování  -9,242=-9,242 [D] 
odpočet obsyp  -17,082=-17,082 [E] 
odpočet prostor pro vozovkové vrstvy  -(21,9*1,35+3*2,875)*0,84=-32,080 [F] 
Celkem: A+B+C+D+E+F=63,568 [G]</t>
  </si>
  <si>
    <t>17581</t>
  </si>
  <si>
    <t>OBSYP POTRUBÍ A OBJEKTŮ Z NAKUPOVANÝCH MATERIÁLŮ</t>
  </si>
  <si>
    <t>obsyp potrubí pískem do výšky 30cm nad vrch obetonování potrubí KT    
viz příl. č. D.1.3.2.6 vzorový příčný řez uložením potrubí</t>
  </si>
  <si>
    <t>hlavní řad  21,9*0,78=17,082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</si>
  <si>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</si>
  <si>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podkladní beton pod potrubí z C12/15   
viz příl. č. D.1.3.2.6 vzorový příčný řez uložením potrubí</t>
  </si>
  <si>
    <t>hlavní řad  21,9*1,35*0,08=2,365 [A]</t>
  </si>
  <si>
    <t>podsyp potrubí pískem v tl. 20cm  
viz příl. č. D.1.3.2.6 vzorový příčný řez uložením potrubí</t>
  </si>
  <si>
    <t>hlavní řad  21,9*1,35*0,2=5,913 [A]</t>
  </si>
  <si>
    <t>83445</t>
  </si>
  <si>
    <t>POTRUBÍ Z TRUB KAMENINOVÝCH DN DO 300MM</t>
  </si>
  <si>
    <t>potrubí KT DN 300 vč. kolen, odbočky 300/150, těsnění  
viz příloha č. D.1.3.1 Technická zpráva</t>
  </si>
  <si>
    <t>hlavní řad  21,9=21,900 [A]</t>
  </si>
  <si>
    <t>893313</t>
  </si>
  <si>
    <t>ŠACHTY ARMATURNÍ Z PROST BETONU PŮDORYS PLOCHY DO 3,5M2</t>
  </si>
  <si>
    <t>prefabrikovaná šachta monolitikcé dno, komín pref. dílce, půd. rozměr 1,6x1,6m, hl. dno-poklop 3,08m, vč. podkladního betonu tl. 10cm a štěrkopískového podsypu tl. 20cm. Zahrnuje kameninové dno, vyspravení stěn a stropu cem. maltou, stupadla, poklop pro zat. D400  
viz příl. č. D.1.3.2.4 šachta Š19</t>
  </si>
  <si>
    <t>položka zahrnuje:  
- poklopy s rámem, mříže s rámem, stupadla, žebříky, stropy z bet. dílců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</si>
  <si>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894145</t>
  </si>
  <si>
    <t>ŠACHTY KANALIZAČNÍ Z BETON DÍLCŮ NA POTRUBÍ DN DO 300MM</t>
  </si>
  <si>
    <t>prefabrikovaná šachta z bet. dílců s prefabrikovaným dnem vč. podkladního betonu tl. 10cm a štěrkopískového podsypu tl. 20cm  
zahrnuje čedičovou výstelku a čedičový obklad, stupadla, poklop pro zat. D400  
viz příl. č. D.1.3.2.5 prefabrikované šachty</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</si>
  <si>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</si>
  <si>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přepojení přípojek uličních vpustí, kompletní dodávka a montáž - 1x napojení do šachty</t>
  </si>
  <si>
    <t>899522</t>
  </si>
  <si>
    <t>OBETONOVÁNÍ POTRUBÍ Z PROSTÉHO BETONU DO C12/15</t>
  </si>
  <si>
    <t>obetonování (zalití potrubí) betonem C12/15  
viz příl. č. D.1.3.2.6 vzorový příčný řez uložením potrubí</t>
  </si>
  <si>
    <t>potrubí DN 300  21,9*0,422=9,242 [B]</t>
  </si>
  <si>
    <t>899662</t>
  </si>
  <si>
    <t>ZKOUŠKA VODOTĚSNOSTI POTRUBÍ DN DO 400MM</t>
  </si>
  <si>
    <t>hlavní řad DN 300  21,9=21,900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</si>
  <si>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</si>
  <si>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89980</t>
  </si>
  <si>
    <t>TELEVIZNÍ PROHLÍDKA POTRUBÍ</t>
  </si>
  <si>
    <t>prohlídka potrubí kamerou</t>
  </si>
  <si>
    <t>položka zahrnuje prohlídku potrubí televizní kamerou, záznam prohlídky na nosičích DVD a vyhotovení závěrečného písemného protokolu</t>
  </si>
  <si>
    <t>Ostatní práce</t>
  </si>
  <si>
    <t>919115</t>
  </si>
  <si>
    <t>R</t>
  </si>
  <si>
    <t>ŘEZÁNÍ ASFALTOVÉHO KRYTU VOZOVEK TL DO 300MM</t>
  </si>
  <si>
    <t>demontáž koleje vč. bet. panelů, odřezání kolejnic, odvoz a likvidace vč. popplatků za skládku</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</si>
  <si>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3. Způsob měření:  
Měří se půdorysná plocha (pojízdná nebo pochozí) vlastní přejezdové konstrukce tvořené daným systémem. kolejnice a žlábky se z plochy neodečítají. Do plochy se nezapočítávají ochranné klíny, prahové vpusti apod.</t>
  </si>
  <si>
    <t>967166</t>
  </si>
  <si>
    <t>VYBOURÁNÍ ČÁSTÍ KONSTRUKCÍ ŽELEZOBET S ODVOZEM DO 12KM</t>
  </si>
  <si>
    <t>vybourání stáv. šachet vč. podkladních konstrukcí, s naložením a odvozem an skládku  
suť cca 2,3 m3/kus</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</si>
  <si>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</si>
  <si>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969245</t>
  </si>
  <si>
    <t>VYBOURÁNÍ POTRUBÍ DN DO 300MM KANALIZAČ</t>
  </si>
  <si>
    <t>vybourání stáv. kanalizace KT DN 300 vč. obetonování a podkladních konstrukcí  
suť cca 0,25 m3/m</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</si>
  <si>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</si>
  <si>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SO 301.2</t>
  </si>
  <si>
    <t>KANALIZAČNÍ PŘÍPOJKY</t>
  </si>
  <si>
    <t>zemina z hloubení rýh  64,233=64,233 [A] 
podkladní vrstvy vozovek  7,323=7,323 [B] 
Celkem: A+B=71,556 [C]</t>
  </si>
  <si>
    <t>vybourané potrubí  10,6*0,25=2,650 [A]</t>
  </si>
  <si>
    <t>přípojka   9,3*1,2*0,15+10,6*1,25*0,15=3,662 [B]</t>
  </si>
  <si>
    <t>přípojka  9,3*1,2*0,3+10,6*1,25*0,3=7,323 [A]</t>
  </si>
  <si>
    <t>hloubení rýh s naložením a odvozem na skládku, vč. zátažného pažení hlavního řadu a příložného pažení přípojek, odstranění  
viz příl. č. 1.001 Technická zpráva</t>
  </si>
  <si>
    <t>řad vč. prohloubení pro podkladní vrstvy  9,3*3,0*1,2+10,6*3,15*1,25=75,218 [A] 
odpočet konstrukce vozovky  -(9,3*1,2+10,6*1,25)*0,45=-10,985 [B] 
Celkem: A+B=64,233 [C]</t>
  </si>
  <si>
    <t>zemina z hloubení rýh   64,233=64,233 [A]</t>
  </si>
  <si>
    <t>zásyp vhodným propustným nenamrzavým a dobře zhutnitelným materiálem  
hutnění po vrstvách max. 20-30cm, Edef2=45MPa  
viz příl. vzorový příčný řez kanalizační přípojkou</t>
  </si>
  <si>
    <t>celková kubatura hloubení   72,218=72,218 [A] 
odpočet lože štěrkopísek  -4,882=-4,882 [B] 
odpočet podkladní beton  -1,221=-1,221 [C] 
odpočet obetnování  -7,403=-7,403 [D] 
odpočet obsyp  -8,268=-8,268 [E] 
odpočet prostor pro vozovkové vrstvy  -(9,3*1,2+10,6*1,25)*0,84=-20,504 [F] 
Celkem: A+B+C+D+E+F=29,940 [G]</t>
  </si>
  <si>
    <t>obsyp potrubí pískem do výšky 30cm nad vrch obetonování potrubí KT    
viz příl. D.1.3.2.2. vzorový příčný řez uložením potrubí</t>
  </si>
  <si>
    <t>přípojka DN300  10,6*0,78=8,268 [A]</t>
  </si>
  <si>
    <t>podkladní beton pod potrubí z C12/15   
viz příl. D.1.3.2.2. vzorový příčný řez uložením potrubí</t>
  </si>
  <si>
    <t>pro potrubí DN 200   9,3*1,2*0,05=0,558 [A] 
pro potrubí DN 300   10,6*1,25*0,05=0,663 [B] 
Celkem: A+B=1,221 [C]</t>
  </si>
  <si>
    <t>podsyp potrubí pískem v tl. 20cm  
viz příl. D.1.3.2.2. vzorový příčný řez uložením potrubí</t>
  </si>
  <si>
    <t>pro potrubí DN 200   9,3*1,2*0,2=2,232 [A] 
pro potrubí DN 300   10,6*1,25*0,2=2,650 [B] 
Celkem: A+B=4,882 [C]</t>
  </si>
  <si>
    <t>81633</t>
  </si>
  <si>
    <t>CHRÁNIČKY Z DÍLCŮ BETONOVÝCH DN DO 150MM</t>
  </si>
  <si>
    <t>kabelové chráničky bet. prefabrikované vč. víka  
viz příl. č. d.1.3.2.4 detail křížení kabelu</t>
  </si>
  <si>
    <t>3*1,7+4*1,75=12,100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</si>
  <si>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</si>
  <si>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83434</t>
  </si>
  <si>
    <t>POTRUBÍ Z TRUB KAMENINOVÝCH DN DO 200MM</t>
  </si>
  <si>
    <t>viz příloha č. D.1.3.2.1 listy kanalizačních přípojek</t>
  </si>
  <si>
    <t>obetonování betonem C12/15  
viz příl. D.1.3.2.2. vzorový příčný řez uložením potrubí</t>
  </si>
  <si>
    <t>potrubí DN 200  9,3*0,315=2,930 [A] 
potrubí DN 300  10,6*0,422=4,473 [B] 
Celkem: A+B=7,403 [C]</t>
  </si>
  <si>
    <t>899642</t>
  </si>
  <si>
    <t>ZKOUŠKA VODOTĚSNOSTI POTRUBÍ DN DO 200MM</t>
  </si>
  <si>
    <t>899652</t>
  </si>
  <si>
    <t>ZKOUŠKA VODOTĚSNOSTI POTRUBÍ DN DO 300MM</t>
  </si>
  <si>
    <t>9,3+10,6=19,900 [A]</t>
  </si>
  <si>
    <t>SO 302</t>
  </si>
  <si>
    <t>VODOVOD</t>
  </si>
  <si>
    <t>SO 302.1</t>
  </si>
  <si>
    <t>VODOVODNÁ ŘÁD</t>
  </si>
  <si>
    <t>zemina z hloubení jam a rýh  15,12+103,356=118,476 [A] 
podkladní vrstvy vozovek  42,768=42,768 [B] 
Celkem: A+B=161,244 [C]</t>
  </si>
  <si>
    <t>hlavní řad  69,6*1,1*0,15=11,484 [A] 
náhradní zásobování (1,5+3,1+2,0)*0,15=0,990 [B] 
Celkem: A+B=12,474 [C]</t>
  </si>
  <si>
    <t>bet. pod chodníkem  0,7*0,15=0,105 [A]</t>
  </si>
  <si>
    <t>113156</t>
  </si>
  <si>
    <t>ODSTRANĚNÍ KRYTU ZPEVNĚNÝCH PLOCH Z BETONU, ODVOZ DO 12KM</t>
  </si>
  <si>
    <t>náhradní zásobování - odstranění betonu pod chodníkem tl. cca 15cm, odvoz na skládku</t>
  </si>
  <si>
    <t>0,7*0,15=0,105 [A]</t>
  </si>
  <si>
    <t>hlavní řad  69,6*1,1*0,3=22,968 [A] 
náhradní zásobování (1,5+3,1+2,0)*3,0=19,800 [B] 
Celkem: A+B=42,768 [C]</t>
  </si>
  <si>
    <t>131736</t>
  </si>
  <si>
    <t>HLOUBENÍ JAM ZAPAŽ I NEPAŽ TŘ. I, ODVOZ DO 12KM</t>
  </si>
  <si>
    <t>náhradní zásobování - hloubení jam pro místa napojení vč. odvozu  na skládku</t>
  </si>
  <si>
    <t>hloubení rýh s naložením a odvozem na skládku, vč. pažení a jeho odstranění</t>
  </si>
  <si>
    <t>řad vč. prohloubení pro podkladní vrstvy   1,8*1,1*69,6=137,808 [A] 
odpočet konstrukce vozovky  -69,6*1,1*0,45=-34,452 [B] 
Celkem: A+B=103,356 [C]</t>
  </si>
  <si>
    <t>zemina z hloubení rýh   103,356=103,356 [A] 
z hloubení jam  15,12=15,120 [B] 
Celkem: A+B=118,476 [C]</t>
  </si>
  <si>
    <t>zásyp štěrkodrtí do úrovně parapláně</t>
  </si>
  <si>
    <t>celková kubatura hloubení  137,808=137,808 [A] 
odpočet lože  -7,656=-7,656 [B] 
odpočet obsyp  -30,624=-30,624 [C] 
odpočet budoucí vozovka  -69,6*1,1*0,84=-64,310 [D] 
Celkem: A+B+C+D=35,218 [E]</t>
  </si>
  <si>
    <t>obsyp potrubí pískem do výšky 30cm nad vrch potrubí  
viz příl.č. 2.004 vzorové příčné řezy uložením potrubí</t>
  </si>
  <si>
    <t>hlavní řad  69,6*1,1*0,4=30,624 [A]</t>
  </si>
  <si>
    <t>451313</t>
  </si>
  <si>
    <t>PODKLADNÍ A VÝPLŇOVÉ VRSTVY Z PROSTÉHO BETONU C16/20</t>
  </si>
  <si>
    <t>zajišťovací podkladní bloky pod potrubí  
viz příl.č. D.1.3.2.7 betonové zajišťovací bloky</t>
  </si>
  <si>
    <t>9*0,037+1*0,04=0,373 [A]</t>
  </si>
  <si>
    <t>podsyp potrubí pískem v tl. 10cm  
viz příl.č. D.1.3.2.5 vzorové příčné řezy uložením potrubí</t>
  </si>
  <si>
    <t>hlavní řad  69,6*1,1*0,1=7,656 [A]</t>
  </si>
  <si>
    <t>45169</t>
  </si>
  <si>
    <t>PODKL A VÝPLŇ VRSTVY ZE STABILIZOVANÉHO POPÍLKU</t>
  </si>
  <si>
    <t>zafoukání potrubí cementopopílkovou směsí  
viz příloha D.1.3.2.6 výpis trub, tvarovek a armatur</t>
  </si>
  <si>
    <t>3,14*0,05*0,05*13=0,102 [A]</t>
  </si>
  <si>
    <t>Položka zahrnuje dodávku stabilizovaného popílku a jeho uložení se zhutněním, včetně mimostaveništní a vnitrostaveništní dopravy (rovněž přesuny)</t>
  </si>
  <si>
    <t>465923</t>
  </si>
  <si>
    <t>PŘEDLÁŽDĚNÍ DLAŽBY Z BETON DLAŽDIC</t>
  </si>
  <si>
    <t>náhradní zásobování - rozebrání krytu z dlaždic, očištění a zpětné položení</t>
  </si>
  <si>
    <t>0,3+0,2=0,500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</si>
  <si>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 nezahrnuje podklad pod dlažbu, vykazuje se samostatně položkami SD 45</t>
  </si>
  <si>
    <t>587202</t>
  </si>
  <si>
    <t>PŘEDLÁŽDĚNÍ KRYTU Z DROBNÝCH KOSTEK</t>
  </si>
  <si>
    <t>náhradní zásobování - rozebrání krytu z žul. kostek, očištění a položení zpět</t>
  </si>
  <si>
    <t>0,3+0,2+0,2=0,700 [A]</t>
  </si>
  <si>
    <t>702112</t>
  </si>
  <si>
    <t>KABELOVÝ ŽLAB ZEMNÍ VČETNĚ KRYTU SVĚTLÉ ŠÍŘKY PŘES 120 DO 250 MM</t>
  </si>
  <si>
    <t>náhradní zásobování - ochrana potrubí uloženého volně na povrchu</t>
  </si>
  <si>
    <t>1. Položka obsahuje:  
 – přípravu podkladu pro osazení  
2. Položka neobsahuje:  
 X  
3. Způsob měření:  
Měří se metr délkový.</t>
  </si>
  <si>
    <t>CHRÁNIČKY Z TRUB BETONOVÝCH DN DO 150MM</t>
  </si>
  <si>
    <t>chránička z bet. žlabů vč. víka s přesahem 0,5m na každou stranu rýhy</t>
  </si>
  <si>
    <t>křížení sděl. kabelu přípojky   2,1=2,100 [A]</t>
  </si>
  <si>
    <t>85127</t>
  </si>
  <si>
    <t>POTRUBÍ Z TRUB LITINOVÝCH TLAKOVÝCH HRDLOVÝCH DN DO 100MM</t>
  </si>
  <si>
    <t>litinové potrubí DN 100 s vnitřní vystýlkou a vnější těžkou protikorozní ochranou, tl. stěny min. 4,7mm  
zahrnuje přesubky, odbočky, kolena, F tvarovky a jiné armatury pro kompletní dokončení, vč. těsnění  
viz příloha č. D.1.3.1 Technická zpráva</t>
  </si>
  <si>
    <t>hlavní řad  69,6=69,600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</si>
  <si>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</si>
  <si>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87326</t>
  </si>
  <si>
    <t>POTRUBÍ Z TRUB PLASTOVÝCH TLAKOVÝCH SVAŘOVANÝCH DN DO 80MM</t>
  </si>
  <si>
    <t>náhradní zásobování vč. armatur, tvarovek, těsnění - trouby PE 100 SDR17 prům. 32/2,0  
viz příl. č. D.1.3.2.9 náhradní zásobování</t>
  </si>
  <si>
    <t>87327</t>
  </si>
  <si>
    <t>POTRUBÍ Z TRUB PLASTOVÝCH TLAKOVÝCH SVAŘOVANÝCH DN DO 100MM</t>
  </si>
  <si>
    <t>náhradní zásobování vč. lit. armatur,tvarovek, těsnění - trouby PE 100 SDR17 prům. 110/6,6  
viz příl. č. D.1.3.2.9 náhradní zásobování</t>
  </si>
  <si>
    <t>891426</t>
  </si>
  <si>
    <t>HYDRANTY PODZEMNÍ DN 80MM</t>
  </si>
  <si>
    <t>viz příl.č. D.1.3.2.6 výpis trub, tvarovek a armatur</t>
  </si>
  <si>
    <t>- Položka zahrnuje kompletní montáž dle technologického předpisu, dodávku armatury, veškerou mimostaveništní a vnitrostaveništní dopravu.</t>
  </si>
  <si>
    <t>891827</t>
  </si>
  <si>
    <t>NAVRTÁVACÍ PASY DN DO 100MM</t>
  </si>
  <si>
    <t>navrtávací T-kus s ventilem prům. 110/32  
viz příl.č. D.1.3.2.6 výpis trub, tvarovek a armatur</t>
  </si>
  <si>
    <t>89930</t>
  </si>
  <si>
    <t>DOPLŇKY NA PLYN POTRUBÍ - SIGNALIZAČÍ MARKERY</t>
  </si>
  <si>
    <t>- Položka zahrnuje veškerý materiál, výrobky a polotovary, včetně mimostaveništní a vnitrostaveništní dopravy (rovněž přesuny), včetně naložení a složení,případně s uložením.</t>
  </si>
  <si>
    <t>899308</t>
  </si>
  <si>
    <t>DOPLŇKY NA POTRUBÍ - SIGNALIZAČ VODIČ</t>
  </si>
  <si>
    <t>signalizační vodič po obou stranách potrubí  
viz příl.č. D.1.3.2.5 vzorové příčné řezy uložením potrubí</t>
  </si>
  <si>
    <t>2*69,6=139,200 [A]</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</si>
  <si>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</si>
  <si>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</si>
  <si>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</si>
  <si>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modrá výstražná folie s nápisem "POZOR VODOVOD" umístěné 40cm nad potrubí  
viz příl.č. D.1.3.2.5 vzorové příčné řezy uložením potrubí</t>
  </si>
  <si>
    <t>69,6=69,600 [A]</t>
  </si>
  <si>
    <t>899621</t>
  </si>
  <si>
    <t>TLAKOVÉ ZKOUŠKY POTRUBÍ DN DO 100MM</t>
  </si>
  <si>
    <t>viz příloha č. D.1.3.1 Technická zpráva</t>
  </si>
  <si>
    <t>89972</t>
  </si>
  <si>
    <t>PROPLACH A DEZINFEKCE VODOVODNÍHO POTRUBÍ DN DO 100MM</t>
  </si>
  <si>
    <t>- napuštění a vypuštění vody, dodání vody a dezinfekčního prostředku, bakteriologický rozbor vody.</t>
  </si>
  <si>
    <t>914B23</t>
  </si>
  <si>
    <t>OZNAČ STAVÍTEK OCEL S FÓLIÍ TŘ.1 DEMONTÁŽ</t>
  </si>
  <si>
    <t>demontáž a likvidace stáv. orientačních tabulek  
viz příloha D.1.3.2.6 výpis trub, tvarovek a armatur</t>
  </si>
  <si>
    <t>91781</t>
  </si>
  <si>
    <t>VÝŠKOVÁ ÚPRAVA OBRUBNÍKŮ BETONOVÝCH</t>
  </si>
  <si>
    <t>náhradní zásobování - rozebrání obrub v překopu, očištění a osazení zpět</t>
  </si>
  <si>
    <t>3*2,0=6,000 [A]</t>
  </si>
  <si>
    <t>Položka výšková úprava obrub zahrnuje jejich vytrhání, očištění, manipulaci, nové betonové lože a osazení. Případné nutné doplnění novými obrubami se uvede v položkách 9172 až 9177.</t>
  </si>
  <si>
    <t>hlavní řad  2*69,6=139,200 [A] 
náhradní zásobování   6,1+9,0+7,8=22,900 [B] 
Celkem: A+B=162,100 [C]</t>
  </si>
  <si>
    <t>966894</t>
  </si>
  <si>
    <t>ODSTRANĚNÍ PODZEMNÍHO HYDRANTU</t>
  </si>
  <si>
    <t>odstranění podzemního hydrantu vč. poklopu s odvozem do skladu správce sítě  
viz příloha D.1.3.2.6 výpis trub, tvarovek a armatur</t>
  </si>
  <si>
    <t>96912</t>
  </si>
  <si>
    <t>VYBOURÁNÍ POTRUBÍ DN DO 100MM VODOVODNÍCH</t>
  </si>
  <si>
    <t>vybourání stáv. litinového potrubí DN100, vč. odvozu a likvidace  
viz příloha D.1.3.2.6 výpis trub, tvarovek a armatur</t>
  </si>
  <si>
    <t>náhradní zásobování - demontáž odvoz a likvidace potrubí vč. armatur  
vše v režii zhotovitele vč. poplatků za skládku</t>
  </si>
  <si>
    <t>73+5,2=78,200 [A]</t>
  </si>
  <si>
    <t>SO 302.2</t>
  </si>
  <si>
    <t>VODOVODNÍ PŘÍPOJKA</t>
  </si>
  <si>
    <t>vozovka + chodník   1,9*1,1*0,15+1,4*1,1*0,05=0,391 [A]</t>
  </si>
  <si>
    <t>pod chodníkem  1,4*1,1*0,15=0,231 [B]</t>
  </si>
  <si>
    <t>odstranění betonu pod chodníkem tl. cca 15cm, odvoz na skládku</t>
  </si>
  <si>
    <t>1,4*1,1*0,15=0,231 [A]</t>
  </si>
  <si>
    <t>113175</t>
  </si>
  <si>
    <t>ODSTRAN KRYTU ZPEVNĚNÝCH PLOCH Z DLAŽEB KOSTEK, ODVOZ DO 8KM</t>
  </si>
  <si>
    <t>odstranění žul. kostek 10/10 s očištěním a odvozem do skladu investora</t>
  </si>
  <si>
    <t>0,3*1,1*0,1=0,033 [A]</t>
  </si>
  <si>
    <t>11332</t>
  </si>
  <si>
    <t>ODSTRANĚNÍ PODKLADŮ ZPEVNĚNÝCH PLOCH Z KAMENIVA NESTMELENÉHO</t>
  </si>
  <si>
    <t>odstranění podkaldních vrstev z štěrky v tl. 30cm</t>
  </si>
  <si>
    <t>řad vč. prohloubení pro podkladní vrstvy a rozšíření pro šachty  23=23,000 [A] 
odpočet konstrukce vozovky  -((1,9+0,3)*1,1*0,45+(7,0+1,4)*1,1*0,25)=-3,399 [B] 
Celkem: A+B=19,601 [C]</t>
  </si>
  <si>
    <t>zemina z hloubení rýh   19,601=19,601 [A]</t>
  </si>
  <si>
    <t>celková kubatura hloubení  23=23,000 [A] 
odpočet lože  -1,221=-1,221 [B] 
odpočet obsyp  -4,884=-4,884 [C] 
odpočet budoucí vozovka  -(1,9+0,3)*1,1*0,84=-2,033 [D] 
Celkem: A+B+C+D=14,862 [E]</t>
  </si>
  <si>
    <t>hlavní řad  11,1*1,1*0,4=4,884 [A]</t>
  </si>
  <si>
    <t>hlavní řad  11,1*1,1*0,1=1,221 [A]</t>
  </si>
  <si>
    <t>rozebrání krytu z dlaždic, očištění a zpětné položení</t>
  </si>
  <si>
    <t>(6,2+0,8)*1,1=7,700 [A]</t>
  </si>
  <si>
    <t>56143</t>
  </si>
  <si>
    <t>KAMENIVO ZPEVNĚNÉ CEMENTEM TL. DO 150MM</t>
  </si>
  <si>
    <t>zpětné= zapravení chodníku v tl. 15cm</t>
  </si>
  <si>
    <t>1,4*1,1=1,540 [A]</t>
  </si>
  <si>
    <t>574A43</t>
  </si>
  <si>
    <t>ASFALTOVÝ BETON PRO OBRUSNÉ VRSTVY ACO 11 TL. 50MM</t>
  </si>
  <si>
    <t>zpětné zapravení chodníku tl. 5cm</t>
  </si>
  <si>
    <t>křížení sděl. kabelu přípojky  2* 2,1=4,200 [A]</t>
  </si>
  <si>
    <t>82226</t>
  </si>
  <si>
    <t>VODOMĚRNÁ SESTAVA</t>
  </si>
  <si>
    <t>vodoměrná sestava se šroubením, kohouty a zpětnou klapkou, vč. držáku na vodoměr, pro přípojku prům. 32  
viz příl. D.1.3.2.3 výpis materiálu vodovodní přípojky</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</si>
  <si>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(i etapových) tlakových zkoušek, proplachu a desinfekce potrubí.</t>
  </si>
  <si>
    <t>86627</t>
  </si>
  <si>
    <t>CHRÁNIČKY Z TRUB OCELOVÝCH DN DO 100MM</t>
  </si>
  <si>
    <t>chránička DN 50 - prostup zdí 0,4m s přesahem 0,2m  
viz příl. D.1.3.2.3 výpis materiálu vodovodní přípojky</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</si>
  <si>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</si>
  <si>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potrubí tlakové vč. armatur, tvarovek, těsnění - trouby PE 100 SDR17 prům. 32/3,0  
viz příl. č. D.1.3.2.9 náhradní zásobování</t>
  </si>
  <si>
    <t>navrtávací pas s litinovou objímkou, s kulovým kohoutem, s koncovkou pro PE 100 prům. 32, HOD typ 512 DN 100  
viz příl. D.1.3.2.3 výpis materiálu vodovodní přípojky</t>
  </si>
  <si>
    <t>891926</t>
  </si>
  <si>
    <t>ZEMNÍ SOUPRAVY DN DO 80MM S POKLOPEM</t>
  </si>
  <si>
    <t>zemní souprava teleskopická provedení CT, krycí hloubka 1,3-1,8m  
viz příl. D.1.3.2.3 výpis materiálu vodovodní přípojky</t>
  </si>
  <si>
    <t>modrá výstražná folie s nápisem "POZOR VODOVOD" umístěné 40cm nad potrubí</t>
  </si>
  <si>
    <t>12,3=12,300 [A]</t>
  </si>
  <si>
    <t>2*1,9+1*14=17,800 [A]</t>
  </si>
  <si>
    <t>demontáž odvoz a likvidace potrubí vč. armatur  
vše v režii zhotovitele vč. poplatků za skládku</t>
  </si>
  <si>
    <t>SO 401</t>
  </si>
  <si>
    <t>VEŘEJNÉ OSVĚTLENÍ</t>
  </si>
  <si>
    <t>015111</t>
  </si>
  <si>
    <t>POPLATKY ZA LIKVIDACŮ ODPADŮ NEKONTAMINOVANÝCH - 17 05 04  VYTĚŽENÉ ZEMINY A HORNINY -  I. TŘÍDA TĚŽITELNOSTI</t>
  </si>
  <si>
    <t>Viz. projektová dokumentace</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</si>
  <si>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</si>
  <si>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015140</t>
  </si>
  <si>
    <t>POPLATKY ZA LIKVIDACŮ ODPADŮ NEKONTAMINOVANÝCH - 17 01 01  BETON Z DEMOLIC OBJEKTŮ, ZÁKLADŮ TV</t>
  </si>
  <si>
    <t>015150</t>
  </si>
  <si>
    <t>POPLATKY ZA LIKVIDACŮ ODPADŮ NEKONTAMINOVANÝCH - 17 05 08  ŠTĚRK (ODPAD PO RECYKLACI)</t>
  </si>
  <si>
    <t>015240</t>
  </si>
  <si>
    <t>POPLATKY ZA LIKVIDACŮ ODPADŮ NEKONTAMINOVANÝCH - 20 03 99  ODPAD PODOBNÝ KOMUNÁLNÍMU ODPADU</t>
  </si>
  <si>
    <t>11090</t>
  </si>
  <si>
    <t>VŠEOBECNÉ VYKLIZENÍ OSTATNÍCH PLOCH</t>
  </si>
  <si>
    <t>zahrnuje odstranění všech překážek pro uskutečnění stavby</t>
  </si>
  <si>
    <t>113328</t>
  </si>
  <si>
    <t>ODSTRAN PODKL ZPEVNĚNÝCH PLOCH Z KAMENIVA NESTMEL, ODVOZ DO 20KM</t>
  </si>
  <si>
    <t>13173B</t>
  </si>
  <si>
    <t>HLOUBENÍ JAM ZAPAŽ I NEPAŽ TŘ. I - DOPRAVA</t>
  </si>
  <si>
    <t>M3KM</t>
  </si>
  <si>
    <t>Položka zahrnuje samostatnou dopravu zeminy. Množství se určí jako součin kubatutry [m3] a požadované vzdálenosti [km].</t>
  </si>
  <si>
    <t>18090</t>
  </si>
  <si>
    <t>VŠEOBECNÉ ÚPRAVY OSTATNÍCH PLOCH</t>
  </si>
  <si>
    <t>Všeobecné úpravy musí zahrnovat úpravu území po uskutečnění stavby, tak jak je požadováno v zadávací dokumentaci s výjimkou těch prací, pro které jsou uvedeny samostatné položky.</t>
  </si>
  <si>
    <t>132</t>
  </si>
  <si>
    <t>rýh</t>
  </si>
  <si>
    <t>13273</t>
  </si>
  <si>
    <t>HLOUBENÍ RÝH ŠÍŘ DO 2M PAŽ I NEPAŽ TŘ. I</t>
  </si>
  <si>
    <t>13273B</t>
  </si>
  <si>
    <t>HLOUBENÍ RÝH ŠÍŘ DO 2M PAŽ I NEPAŽ TŘ. I - DOPRAVA</t>
  </si>
  <si>
    <t>272314</t>
  </si>
  <si>
    <t>ZÁKLADY Z PROSTÉHO BETONU DO C25/30 (B30)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</si>
  <si>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</si>
  <si>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702211</t>
  </si>
  <si>
    <t>KABELOVÁ CHRÁNIČKA ZEMNÍ DN DO 100 MM</t>
  </si>
  <si>
    <t>702232</t>
  </si>
  <si>
    <t>KABELOVÁ CHRÁNIČKA ZEMNÍ DĚLENÁ DN PŘES 100 DO 200 MM</t>
  </si>
  <si>
    <t>702312</t>
  </si>
  <si>
    <t>ZAKRYTÍ KABELŮ VÝSTRAŽNOU FÓLIÍ ŠÍŘKY PŘES 20 DO 40 CM</t>
  </si>
  <si>
    <t>709210</t>
  </si>
  <si>
    <t>KŘIŽOVATKA KABELOVÝCH VEDENÍ SE STÁVAJÍCÍ INŽENÝRSKOU SÍTÍ (KABELEM, POTRUBÍM APOD.)</t>
  </si>
  <si>
    <t>1. Položka obsahuje:  
 – úprava dna výkopu  
 – položení betonového žlabu / chráničky včetně zakrytí  
 – pomocné mechanismy  
2. Položka neobsahuje:  
 X  
3. Způsob měření:  
Udává se počet kusů kompletní konstrukce nebo práce.</t>
  </si>
  <si>
    <t>742F12</t>
  </si>
  <si>
    <t>KABEL NN NEBO VODIČ JEDNOŽÍLOVÝ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</si>
  <si>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</si>
  <si>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</si>
  <si>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</si>
  <si>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</si>
  <si>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742L12</t>
  </si>
  <si>
    <t>UKONČENÍ DVOU AŽ PĚTIŽÍLOVÉHO KABELU V ROZVADĚČI NEBO NA PŘÍSTROJI OD 4 DO 16 MM2</t>
  </si>
  <si>
    <t>742L22</t>
  </si>
  <si>
    <t>UKONČENÍ DVOU AŽ PĚTIŽÍLOVÉHO KABELU KABELOVOU SPOJKOU OD 4 DO 16 MM2</t>
  </si>
  <si>
    <t>742P13</t>
  </si>
  <si>
    <t>ZATAŽENÍ KABELU DO CHRÁNIČKY - KABEL DO 4 KG/M</t>
  </si>
  <si>
    <t>1. Položka obsahuje:  
 – montáž kabelu o váze do 4 kg/m do chráničky/ kolektoru  
2. Položka neobsahuje:  
 X  
3. Způsob měření:  
Měří se metr délkový.</t>
  </si>
  <si>
    <t>742P15</t>
  </si>
  <si>
    <t>OZNAČOVACÍ ŠTÍTEK NA KABEL</t>
  </si>
  <si>
    <t>1. Položka obsahuje:  
 – veškeré příslušentsví  
2. Položka neobsahuje:  
 X  
3. Způsob měření:  
Udává se počet kusů kompletní konstrukce nebo práce.</t>
  </si>
  <si>
    <t>742Z23</t>
  </si>
  <si>
    <t>DEMONTÁŽ KABELOVÉHO VEDENÍ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</si>
  <si>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</si>
  <si>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743R01</t>
  </si>
  <si>
    <t>DEMONTÁŽ a MONTÁŽ OSVĚTLOVACÍHO STOŽÁRU VÝŠKY DO 15 M</t>
  </si>
  <si>
    <t>1. Položka obsahuje:  
 – všechny náklady na demontáž a montáž stávajícího zařízení se všemi pomocnými prostředky  
2. Položka neobsahuje:  
3. Způsob měření:  
Udává se počet kusů kompletní konstrukce nebo práce.</t>
  </si>
  <si>
    <t>747212</t>
  </si>
  <si>
    <t>CELKOVÁ PROHLÍDKA, ZKOUŠENÍ, MĚŘENÍ A VYHOTOVENÍ VÝCHOZÍ REVIZNÍ ZPRÁVY, PRO OBJEM IN PŘES 100 DO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</si>
  <si>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</si>
  <si>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</si>
  <si>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</si>
  <si>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</si>
  <si>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74</t>
  </si>
  <si>
    <t>Elektroinstalace - silnoproud</t>
  </si>
  <si>
    <t>741811</t>
  </si>
  <si>
    <t>UZEMŇOVACÍ VODIČ NA POVRCHU FEZN DO 120 MM2</t>
  </si>
  <si>
    <t>1. Položka obsahuje:  
 – uchycení vodiče na povrch vč. podpěr, konzol, svorek a pod.  
 – měření, dělení, spojování  
 – nátěr  
2. Položka neobsahuje:  
 X  
3. Způsob měření:  
Měří se metr délkový.</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</si>
  <si>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</si>
  <si>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</si>
  <si>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</si>
  <si>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</si>
  <si>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</si>
  <si>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</si>
  <si>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742G11</t>
  </si>
  <si>
    <t>KABEL NN DVOU- A TŘÍŽÍLOVÝ CU S PLASTOVOU IZOLACÍ DO 2,5 MM2</t>
  </si>
  <si>
    <t>742H12</t>
  </si>
  <si>
    <t>KABEL NN ČTYŘ- A PĚTIŽÍLOVÝ CU S PLASTOVOU IZOLACÍ OD 4 DO 16 MM2</t>
  </si>
  <si>
    <t>743Z92</t>
  </si>
  <si>
    <t>DEMONTÁŽ - ODVOZ (NA LIKVIDACI ODPADŮ NEBO JINÉ URČENÉ MÍSTO)</t>
  </si>
  <si>
    <t>T.KM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</si>
  <si>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</si>
  <si>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747511</t>
  </si>
  <si>
    <t>ZKOUŠKY VODIČŮ A KABELŮ NN PRŮŘEZU ŽÍLY DO 5X25 MM2</t>
  </si>
  <si>
    <t>1. Položka obsahuje:  
 – cenu za provedení měření kabelu/ vodiče vč. vyhotovení protokolu  
2. Položka neobsahuje:  
 X  
3. Způsob měření:  
Udává se počet kusů kompletní konstrukce nebo práce.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</si>
  <si>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</si>
  <si>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</si>
  <si>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</si>
  <si>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</si>
  <si>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</si>
  <si>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</si>
  <si>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748242</t>
  </si>
  <si>
    <t>PÍSMENA A ČÍSLICE VÝŠKY PŘES 40 DO 100 MM</t>
  </si>
  <si>
    <t>1. Položka obsahuje:  
 – zhotovení nápisu barvou pomocí šablon vč. podružného materiálu, rozměření, dodání barvy  
a ředidla  
2. Položka neobsahuje:  
 X  
3. Způsob měření:  
Udává se počet kusů kompletní konstrukce nebo práce.</t>
  </si>
  <si>
    <t>87646</t>
  </si>
  <si>
    <t>CHRÁNIČKY Z TRUB PLASTOVÝCH DN DO 400MM</t>
  </si>
  <si>
    <t>899523</t>
  </si>
  <si>
    <t>OBETONOVÁNÍ POTRUBÍ Z PROSTÉHO BETONU DO C16/20</t>
  </si>
  <si>
    <t>96</t>
  </si>
  <si>
    <t>Bourání konstrukcí</t>
  </si>
  <si>
    <t>966158</t>
  </si>
  <si>
    <t>BOURÁNÍ KONSTRUKCÍ Z PROST BETONU S ODVOZEM DO 20KM</t>
  </si>
  <si>
    <t>SO 501</t>
  </si>
  <si>
    <t>NTL PLYNOVOD</t>
  </si>
  <si>
    <t>012002VRN</t>
  </si>
  <si>
    <t>Geodetické práce</t>
  </si>
  <si>
    <t>zaměření skutečného stavu</t>
  </si>
  <si>
    <t>115100001RAA</t>
  </si>
  <si>
    <t>Čerpání vody na výšku 10 m, do 500 l</t>
  </si>
  <si>
    <t>včetně pohotovosti čerpací soupravy</t>
  </si>
  <si>
    <t>Celkem: 50=50,000 [A]</t>
  </si>
  <si>
    <t>119001411R00</t>
  </si>
  <si>
    <t>Dočasné zajištění beton.a plast. potrubí do DN 200</t>
  </si>
  <si>
    <t>Celkem: 8*1,1=8,800 [A] vodovod</t>
  </si>
  <si>
    <t>Položku lze použít i pro potrubí kameninové nebo železobetonové.</t>
  </si>
  <si>
    <t>119001421R00</t>
  </si>
  <si>
    <t>Dočasné zajištění kabelů - do počtu 3 kabelů</t>
  </si>
  <si>
    <t>Celkem: 2*1,1=2,200 [A]</t>
  </si>
  <si>
    <t>Položka se použije i pro zajištění kabelových tratí z volně ložených kabelů.</t>
  </si>
  <si>
    <t>119001421VD</t>
  </si>
  <si>
    <t>Dodatečná ochrana kabelů tvárnicemi</t>
  </si>
  <si>
    <t>vč. dodávky betonového nebo plastového půlžlábku a jeho osazení</t>
  </si>
  <si>
    <t>120001101R00</t>
  </si>
  <si>
    <t>Příplatek za ztížení vykopávky v blízkosti vedení</t>
  </si>
  <si>
    <t>30=30,000 [A] rýha - rušení stávajícícho OCEL DN200 
99=99,000 [B] rýha - nové vedení 
8,1=8,100 [C] šachty 
Celkem: A+B+C=137,100 [D]</t>
  </si>
  <si>
    <t>Položka se používá i pro ztížení vykopávky v blízkosti výbušnin.</t>
  </si>
  <si>
    <t>132201211R00</t>
  </si>
  <si>
    <t>Hloubení rýh š.do 200 cm hor.3 do 100 m3,STROJNĚ</t>
  </si>
  <si>
    <t>61*1,1*1,5=100,650 [A] rýha - demontáž 
60*1,1*1,5=99,000 [B] rýha - nová 
Celkem: A+B=199,650 [C]</t>
  </si>
  <si>
    <t>Položka obsahuje hloubení rýh traktorbagrem, naložení výkopku na dopravní prostředek pro svislé, nebo vodorovné přemístění, popř. přemístění výkopku do 3 m (po povrchu území), případné zajištění rypadel polštáři, udržování pracoviště a ochranu výkopiště proti stékání srážkové vody z okolního terénu i s jejím odvodněním, nebo odvedením, přesekání a odstranění kořenů ve výkopišti, odstranění napadávek, urovnání dna výkopu</t>
  </si>
  <si>
    <t>132201219R00</t>
  </si>
  <si>
    <t>Přípl.za lepivost,hloubení rýh 200cm,hor.3,STROJNĚ</t>
  </si>
  <si>
    <t>Celkem: 199,65*0,3=59,895 [A] 30%</t>
  </si>
  <si>
    <t>Do měrných jednotek se udává poměrné množství zeminy, které ulpí v nářadí a o které je snížen celkový výkon stroje</t>
  </si>
  <si>
    <t>133201101R00</t>
  </si>
  <si>
    <t>Hloubení šachet v hor.3 do 100 m3</t>
  </si>
  <si>
    <t>Celkem: 2*(1,5*1,5*1,8)=8,100 [A]</t>
  </si>
  <si>
    <t>V položce je kalkulováno i svislé přemístění výkopku.</t>
  </si>
  <si>
    <t>133201109R00</t>
  </si>
  <si>
    <t>Příplatek za lepivost - hloubení šachet v hor.3</t>
  </si>
  <si>
    <t>Celkem: 8,1*0,3=2,430 [A] 30%</t>
  </si>
  <si>
    <t>151101101R00</t>
  </si>
  <si>
    <t>Pažení a rozepření stěn rýh - příložné - hl.do 2 m</t>
  </si>
  <si>
    <t>61*1,5*2=183,000 [A] rýha - demontáž 
60*1,5*2=180,000 [B] rýha - nová 
Celkem: A+B=363,000 [C]</t>
  </si>
  <si>
    <t>Odstranění pažení a rozepření se oceňuje samostatně.</t>
  </si>
  <si>
    <t>151101111R00</t>
  </si>
  <si>
    <t>Odstranění pažení stěn rýh - příložné - hl. do 2 m</t>
  </si>
  <si>
    <t>Celkem: 363=363,000 [A]</t>
  </si>
  <si>
    <t>151101201R00</t>
  </si>
  <si>
    <t>Pažení stěn výkopu - příložné - hloubky do 4 m</t>
  </si>
  <si>
    <t>Celkem: 2*(4*1,5*1,8)=21,600 [A]</t>
  </si>
  <si>
    <t>Položka neobsahuje rozepření ani vzepření pažení. Odstranění pažení se oceňuje samostatně.</t>
  </si>
  <si>
    <t>151101211R00</t>
  </si>
  <si>
    <t>Odstranění pažení stěn - příložné - hl. do 4 m</t>
  </si>
  <si>
    <t>Celkem: 21,6=21,600 [A]</t>
  </si>
  <si>
    <t>151101301R00</t>
  </si>
  <si>
    <t>Rozepření stěn pažení - příložné -  hl. do 4 m</t>
  </si>
  <si>
    <t>Celkem: 8,1=8,100 [A]</t>
  </si>
  <si>
    <t>Odstranění rozepření stěn se oceňuje samostatně.</t>
  </si>
  <si>
    <t>151101311R00</t>
  </si>
  <si>
    <t>Odstranění rozepření stěn - příložné - hl. do 4 m</t>
  </si>
  <si>
    <t>151101401R00</t>
  </si>
  <si>
    <t>Vzepření stěn pažení - příložné - hl. do 4 m</t>
  </si>
  <si>
    <t>V položce je zakalkulováno i potřebné přepažování. Odstranění vzepření se oceňuje samostatně.</t>
  </si>
  <si>
    <t>151101411R00</t>
  </si>
  <si>
    <t>Odstranění vzepření stěn - příložné - hl. do 4 m</t>
  </si>
  <si>
    <t>161101101R00</t>
  </si>
  <si>
    <t>Svislé přemístění výkopku z hor.1-4 do 2,5 m</t>
  </si>
  <si>
    <t>Celkem: 100,65+99+8,1=207,750 [A]</t>
  </si>
  <si>
    <t>Platí pro hloubky výkopu od 1 do 2,5 m. Při hloubce do 1 m se svislé přemístění neoceňuje.  Tabulka pro určení podílu svislého přemístění výkopku. Číselná hodnota uvedená v tabulce udává procento z celkového objemu výkopávky, pro něž se oceňuje svislé přemístění výkopku.  a) hloubení jam objemu do 100 m3  100 %  objemu do 1000 m3  8 % objemu do 10000 m3  3 %  objemu nad 10000 m3  2 %  b) hloubení rýh š. do 60 cm bez ohledu na objem  100 %  c) hloubení rýh š. do 200 cm objemu do 100 m3  100 % objemu nad 100 m3  50 %  d) hloubení zářezů objemu do 1000 m3  neoceňuje se objemu do 10000 m3  neoceňuje se objemu nad 10000 m3  neoceňuje se</t>
  </si>
  <si>
    <t>162701105R00</t>
  </si>
  <si>
    <t>Vodorovné přemístění recyklátu do 10000 m</t>
  </si>
  <si>
    <t>Celkem: 100,65=100,650 [A] rýha - demontáž</t>
  </si>
  <si>
    <t>Vodorovné přemístění výkopku z hor.1-4 do 10000 m</t>
  </si>
  <si>
    <t>100,65=100,650 [A] rýha - demontáž 
99=99,000 [B] rýha - nová 
8,1=8,100 [C] šacgty 
Celkem: A+B+C=207,750 [D]</t>
  </si>
  <si>
    <t>171201201R00</t>
  </si>
  <si>
    <t>Uložení sypaniny na skl.-sypanina na výšku přes 2m</t>
  </si>
  <si>
    <t>Celkem: 207,75=207,750 [A]</t>
  </si>
  <si>
    <t>Položka se nepoužívá pro prosté vysypání zeminy na skládku. To je zahrnuto v ceně odvozu. Položka neobsahuje náklady na získání skládek ani na poplatky za skládku.</t>
  </si>
  <si>
    <t>174100050RAD</t>
  </si>
  <si>
    <t>Zásyp jam,rýh a šachet štěrkopískem</t>
  </si>
  <si>
    <t>dovoz štěrkopísku ze vzdálenosti 15 km</t>
  </si>
  <si>
    <t>60*1,1*0,95=62,700 [A] rýha 
2*(1,5*1,5*0,95)=4,275 [B] šachty 
Celkem: A+B=66,975 [C]</t>
  </si>
  <si>
    <t>174101101R00</t>
  </si>
  <si>
    <t>Zásyp jam, rýh, šachet se zhutněním</t>
  </si>
  <si>
    <t>recyklátem</t>
  </si>
  <si>
    <t>Položka obsahuje strojní přemístění materiálu pro zásyp ze vzdálenosti do 10 m od okraje zásypu.</t>
  </si>
  <si>
    <t>175101101RT2</t>
  </si>
  <si>
    <t>Obsyp potrubí bez prohození sypaniny</t>
  </si>
  <si>
    <t>s dodáním štěrkopísku frakce 0 - 16 mm</t>
  </si>
  <si>
    <t>60*1,1*0,45=29,700 [A] rýha 
2*(1,5*1,5*0,45)=2,025 [B] šachty 
Celkem: A+B=31,725 [C]</t>
  </si>
  <si>
    <t>Včetně dodávky kameniva</t>
  </si>
  <si>
    <t>199000002R00</t>
  </si>
  <si>
    <t>Poplatek za skládku horniny 1- 4, č. dle katal. odpadů 17 05 04</t>
  </si>
  <si>
    <t>230193009R00</t>
  </si>
  <si>
    <t>Nasunutí potrubní sekce do chráničky DN 350</t>
  </si>
  <si>
    <t>Celkem: 23=23,000 [A]</t>
  </si>
  <si>
    <t>230194010R00</t>
  </si>
  <si>
    <t>Utěsnění chráničky manžetou DN 350</t>
  </si>
  <si>
    <t>230195034R00</t>
  </si>
  <si>
    <t>Montáž distanční objímky segmentových d 221-240 mm</t>
  </si>
  <si>
    <t>Celkem: 18=18,000 [A]</t>
  </si>
  <si>
    <t>230220011R00</t>
  </si>
  <si>
    <t>Montáž orientačního sloupku - plynovod</t>
  </si>
  <si>
    <t>230220024R00</t>
  </si>
  <si>
    <t>Montáž čichačky na plynovod, DN 350</t>
  </si>
  <si>
    <t>230230021R00</t>
  </si>
  <si>
    <t>Hlavní tlaková zkouška vzduchem 0,6 MPa, DN 200</t>
  </si>
  <si>
    <t>Celkem: 62+65=127,000 [A]</t>
  </si>
  <si>
    <t>Délka zkušebního úseku činí 250 m.</t>
  </si>
  <si>
    <t>273443894vd</t>
  </si>
  <si>
    <t>Manžeta na chráničky EPDM 225 x 355 mm</t>
  </si>
  <si>
    <t>K uzavření konců chráničky slouží manžety na chráničky. Manžety brání vnikání spodní vody a různých živočichů nebo nečistot do chráničky. Nasazují se na trubku v průběhu montáže a upevňují se utažením nerezových pásků, které jsou k manžetě přiloženy při dodání.  Manžeta je vyrobena ze syntetického kaučuku EPDM, který je odolný proti vlhkosti a jehož trvanlivost je pro dané účely vyhovující. Manžety jsou odlévány do forem a jsou tudíž celistvé bez jakýchkoliv spojů, což zvyšuje těsnost po správně provedené montáži.</t>
  </si>
  <si>
    <t>28300002VD</t>
  </si>
  <si>
    <t>Přepojení plynovodu za provozu - komlet</t>
  </si>
  <si>
    <t>Komletní činnost vč. dodávky potřebných armatur a zařízení. Demontáž bypassu. Systém přepojení a bypass je nutno odsouhlasit provozovatelem plynovodu</t>
  </si>
  <si>
    <t>28314146.A</t>
  </si>
  <si>
    <t>Fólie výstražná žlutá "POZOR PLYN" š. 300 mm</t>
  </si>
  <si>
    <t>Celkem: 62*4=248,000 [A]</t>
  </si>
  <si>
    <t>Balení: cívka 250 m  VF-300</t>
  </si>
  <si>
    <t>286136429</t>
  </si>
  <si>
    <t>Trubka SafeTech RC plyn SDR17, 225 x 13,4 mm, L = 12 m</t>
  </si>
  <si>
    <t>62+65=127,000 [A] 
12,7=12,700 [B] ztratné 10% 
Celkem: A+B=139,700 [C]</t>
  </si>
  <si>
    <t>SafeTech RC je moderní tlakový potrubní systém, vyrobený z materiálu PE100 RC. Potrubí se skládá ze dvou vrstev. Vnější vrstva má u potrubí pro rozvody plynu signalizační barvu oranžovožlutou. Tato signalizační vrstva slouží pro snadnou identifikaci poškození, které je u  PE porubí přípustné právě do 10% tloušťky stěny. Obě vrstvy jsou vzájemně molekulárně spojeny a nedají se mechanicky oddělit.  Nejčastější využití potrubí SafeTech RC je pro klasickou pokládku do otevřeného výkopu bez použití pískového lože. Spoje jsou prováděny svařováním natupo nebo pomocí elektrotvarovek bez odstraňování vnější vrstvy. Potrubí SafeTech RC lze doplnit univerzálními oblouky z materiálu PE100 RC.  SDR 17  FP413162</t>
  </si>
  <si>
    <t>28614082</t>
  </si>
  <si>
    <t>Chránička plynová PEHD d 355 x 13,6 x 6000 mm</t>
  </si>
  <si>
    <t>23=23,000 [A] 
2,3=2,300 [B] ztratné 10% 
Celkem: A+B=25,300 [C]</t>
  </si>
  <si>
    <t>SDR 26 černá nebo černá se žlutým pruhem  katalogové číslo: 110-34</t>
  </si>
  <si>
    <t>28653513</t>
  </si>
  <si>
    <t>Objímka distanční kluzná typ M/N  221-240mm</t>
  </si>
  <si>
    <t>Rozsah průměrů: 203-227mm; výška distanční objímky: 36mm</t>
  </si>
  <si>
    <t>286538030</t>
  </si>
  <si>
    <t>Elektrotvarovka - spojka FRIALEN UB d355</t>
  </si>
  <si>
    <t>616530 Elektrotvarovka FRIALEN - spojka bez dorazu  odkrytá topná spirála široké svařovací zóny, dlouhé studené zóny svařování bez použití fixačních držáků od d560 s technologií předehřevu pro eliminaci mezery mezi trubkou a tvarovkou indikátor vizuální kontroly svařování čárový kód pro plně automatický svařovací proces od d400 oddělené svařovací zóny od d1000 svařování pomocí FRIAMAT XL dimenze d110 až d280 viz elektrospojky AM  maximální provozní tlak 10 barů (voda)/ 5 barů (plyn)</t>
  </si>
  <si>
    <t>286538045</t>
  </si>
  <si>
    <t>Elektrotvarovka - spojka FRIALEN AM d225</t>
  </si>
  <si>
    <t>Celkem: 10=10,000 [A]</t>
  </si>
  <si>
    <t>680005 Elektrotvarovka FRIALEN - spojka bez dorazu  odkrytá topná spirála široké svařovací zóny, dlouhé studené zóny svařování bez použití fixačních držáků indikátor vizuální kontroly svařování čárový kód pro plně automatický svařovací proces dimenze d315 - d1200 viz elektrospojky UB SDR 17 svařuje potrubí SDR 17 až SDR 33  maximální provozní tlak 10 barů (voda)/ 4 bary (plyn)</t>
  </si>
  <si>
    <t>286538103</t>
  </si>
  <si>
    <t>Elektrotvarovka - koleno 90°  FRIALEN W90 d225</t>
  </si>
  <si>
    <t>Celkem: 2+2=4,000 [A]</t>
  </si>
  <si>
    <t>615690 Elektrotvarovka FRIALEN - koleno 90°  odkrytá topná spirála široké svařovací zóny, dlouhé studené zóny svařování bez použití fixačních držáků indikátor vizuální kontroly svařování čárový kód pro plně automatický svařovací proces  maximální provozní tlak 16 barů (voda)/ 10 barů (plyn)</t>
  </si>
  <si>
    <t>286538134</t>
  </si>
  <si>
    <t>Elektrotvarovka - koleno 11°  FRIALEN W11 d225</t>
  </si>
  <si>
    <t>616143 Elektrotvarovka FRIALEN - koleno 11°  odkrytá topná spirála na jedné straně tvarovky. Druhý konec na tupo Vhodné pro sestavení přesných úhlů bez pnutí v omezeném prostoru široká svařovací zóna, dlouhá studená zóna svařování bez použití fixačních držáků indikátor vizuální kontroly svařování čárový kód pro plně automatický svařovací proces  maximální provozní tlak 16 barů (voda)/ 10 barů (plyn)</t>
  </si>
  <si>
    <t>4059099900001</t>
  </si>
  <si>
    <t>Marker pro označení nekovového vedení - PE tras</t>
  </si>
  <si>
    <t>Celkem: 7=7,000 [A]</t>
  </si>
  <si>
    <t>451572111RK1</t>
  </si>
  <si>
    <t>Lože pod potrubí z kameniva těženého 0 - 4 mm</t>
  </si>
  <si>
    <t>kraj Jihomoravský</t>
  </si>
  <si>
    <t>60*1,1*0,1=6,600 [A] rýha 
2*(1,5*1,5*0,4)=1,800 [B] šachty 
Celkem: A+B=8,400 [C]</t>
  </si>
  <si>
    <t>55346960vd</t>
  </si>
  <si>
    <t>Sloupek orientační,  2000 mm, potažený bralenem</t>
  </si>
  <si>
    <t>vč. bet patky, barevného značení žlutá/černá, orientační tabule velká, vč. kompletní montáže</t>
  </si>
  <si>
    <t>723cich001VD</t>
  </si>
  <si>
    <t>Čichačka PE</t>
  </si>
  <si>
    <t>871511102R00</t>
  </si>
  <si>
    <t>Montáž plast.potrubí s elektro.vinutím DN 200 mm</t>
  </si>
  <si>
    <t>62=62,000 [A] nové vedení 
65=65,000 [B] bypass 
Celkem: A+B=127,000 [C]</t>
  </si>
  <si>
    <t>V položce je uvažováno s jedním spojem na 6 m potrubí. Případné další spoje se dorozpočtují přirážkou za každý další spoj pol. 871 51-2.... V položce není zakalkulována dodávka trub, spojek a tvarovek. Jejich dodávka se oceňuje ve specifikaci. Montáž tvarovek se oceňuje pol. č. 871 51-2...  podle množství a průměru potřebných spojů, popřípadě individuální kalkulací</t>
  </si>
  <si>
    <t>871511106R00</t>
  </si>
  <si>
    <t>Montáž plast.potrubí s elektro.vinutím DN 350 mm</t>
  </si>
  <si>
    <t>Celkem: 23=23,000 [A] chránička</t>
  </si>
  <si>
    <t>871512102R00</t>
  </si>
  <si>
    <t>Přirážka za 1 spoj elektrotvarovky DN 200</t>
  </si>
  <si>
    <t>Celkem: 32=32,000 [A]</t>
  </si>
  <si>
    <t>Cena vyjadřuje náklady na jeden spoj. Montáž elektrotvarovky se ocení příslušným počtem spojů = napojení. V položce nejsou zakalkulovány náklady na dodání elektrotvarovek; elektrotvarovky se oceňují ve specifikaci</t>
  </si>
  <si>
    <t>871512106R00</t>
  </si>
  <si>
    <t>Přirážka za 1 spoj elektrotvarovky DN 350</t>
  </si>
  <si>
    <t>899401112R00</t>
  </si>
  <si>
    <t>Osazení poklopů litinových šoupátkových</t>
  </si>
  <si>
    <t>V položkách osazení poklopů jsou zakalkulovány i náklady na jejich podezdění.  V položkách nejsou zakalkulovány náklady na dodání poklopů; Tyto náklady se oceňují ve specifikaci. Ztratné se nestanoví</t>
  </si>
  <si>
    <t>899431111R00</t>
  </si>
  <si>
    <t>Výšková úprava do 20 cm, zvýšení krytu šoupěte</t>
  </si>
  <si>
    <t>899731114R00</t>
  </si>
  <si>
    <t>Vodič signalizační CYY 6 mm2</t>
  </si>
  <si>
    <t>Celkem: 62+3=65,000 [A]</t>
  </si>
  <si>
    <t>969011141R00</t>
  </si>
  <si>
    <t>Vybourání vodovod., plynového vedení DN do 200 mm</t>
  </si>
  <si>
    <t>Celkem: 61=61,000 [A]</t>
  </si>
  <si>
    <t>V položce není kalkulována manipulace se sutí, která se oceňuje samostatně položkami souboru 979.</t>
  </si>
  <si>
    <t>979100012RA0</t>
  </si>
  <si>
    <t>Odvoz suti a vyb.hmot do 10 km, vnitrost. 25 m</t>
  </si>
  <si>
    <t>Celkem: 3,866=3,866 [A]</t>
  </si>
  <si>
    <t>979951112R00</t>
  </si>
  <si>
    <t>Výkup kovů - železný šrot tl. nad 4 mm</t>
  </si>
  <si>
    <t>Celkem: 3,142=3,142 [A]</t>
  </si>
  <si>
    <t>57</t>
  </si>
  <si>
    <t>979999999R00</t>
  </si>
  <si>
    <t>Poplatek za recyklaci suť do 10 % příměsí (skup.170107)</t>
  </si>
  <si>
    <t>kusovost do 1600 cm2  Thermoservis - transport s.r.o. Roviny 4 643 00 Brno – Chrlice, ČR IČ: 269 12 643 DIČ: CZ 269 12 64</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</si>
</sst>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4">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0" borderId="1" xfId="0" applyBorder="1" applyAlignment="1">
      <alignment horizontal="left"/>
    </xf>
    <xf numFmtId="177" fontId="0" fillId="0" borderId="1" xfId="0" applyNumberForma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0" fillId="2" borderId="6" xfId="0" applyFill="1"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0" fillId="2" borderId="1" xfId="0" applyNumberFormat="1" applyFill="1" applyBorder="1" applyAlignment="1">
      <alignment horizontal="center"/>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0" fontId="3" fillId="0" borderId="1" xfId="0" applyFont="1" applyBorder="1" applyAlignment="1">
      <alignment horizontal="left"/>
    </xf>
    <xf numFmtId="177" fontId="3" fillId="0" borderId="1" xfId="0" applyNumberFormat="1" applyFont="1" applyBorder="1" applyAlignment="1">
      <alignment horizontal="right"/>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styles" Target="styles.xml" /><Relationship Id="rId17" Type="http://schemas.openxmlformats.org/officeDocument/2006/relationships/sharedStrings" Target="sharedStrings.xml" /><Relationship Id="rId18"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23"/>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c s="1"/>
      <c s="1"/>
      <c s="1"/>
    </row>
    <row r="2" spans="1:5" ht="12.75" customHeight="1">
      <c r="A2" s="1"/>
      <c s="2" t="s">
        <v>0</v>
      </c>
      <c s="1"/>
      <c s="1"/>
      <c s="1"/>
    </row>
    <row r="3" spans="1:5" ht="20" customHeight="1">
      <c r="A3" s="1"/>
      <c s="1"/>
      <c s="1"/>
      <c s="1"/>
      <c s="1"/>
    </row>
    <row r="4" spans="1:5" ht="20" customHeight="1">
      <c r="A4" s="1"/>
      <c s="3" t="s">
        <v>1</v>
      </c>
      <c s="1"/>
      <c s="1"/>
      <c s="1"/>
    </row>
    <row r="5" spans="1:5" ht="12.75" customHeight="1">
      <c r="A5" s="1"/>
      <c s="1" t="s">
        <v>2</v>
      </c>
      <c s="1"/>
      <c s="1"/>
      <c s="1"/>
    </row>
    <row r="6" spans="1:5" ht="12.75" customHeight="1">
      <c r="A6" s="1"/>
      <c s="4" t="s">
        <v>3</v>
      </c>
      <c s="7">
        <f>SUM(C10:C23)</f>
      </c>
      <c s="1"/>
      <c s="1"/>
    </row>
    <row r="7" spans="1:5" ht="12.75" customHeight="1">
      <c r="A7" s="1"/>
      <c s="4" t="s">
        <v>4</v>
      </c>
      <c s="7">
        <f>SUM(E10:E23)</f>
      </c>
      <c s="1"/>
      <c s="1"/>
    </row>
    <row r="8" spans="1:5" ht="12.75" customHeight="1">
      <c r="A8" s="6"/>
      <c s="6"/>
      <c s="6"/>
      <c s="6"/>
      <c s="6"/>
    </row>
    <row r="9" spans="1:5" ht="12.75" customHeight="1">
      <c r="A9" s="5" t="s">
        <v>5</v>
      </c>
      <c s="5" t="s">
        <v>6</v>
      </c>
      <c s="5" t="s">
        <v>7</v>
      </c>
      <c s="5" t="s">
        <v>8</v>
      </c>
      <c s="5" t="s">
        <v>9</v>
      </c>
    </row>
    <row r="10" spans="1:5" ht="12.75" customHeight="1">
      <c r="A10" s="19" t="s">
        <v>27</v>
      </c>
      <c s="19" t="s">
        <v>28</v>
      </c>
      <c s="20">
        <f>'SO 000_SO 000.1'!I3</f>
      </c>
      <c s="20">
        <f>'SO 000_SO 000.1'!O2</f>
      </c>
      <c s="20">
        <f>C10+D10</f>
      </c>
    </row>
    <row r="11" spans="1:5" ht="12.75" customHeight="1">
      <c r="A11" s="19" t="s">
        <v>128</v>
      </c>
      <c s="19" t="s">
        <v>129</v>
      </c>
      <c s="20">
        <f>'SO 000_SO 000.2_SO 000.2.1'!I3</f>
      </c>
      <c s="20">
        <f>'SO 000_SO 000.2_SO 000.2.1'!O2</f>
      </c>
      <c s="20">
        <f>C11+D11</f>
      </c>
    </row>
    <row r="12" spans="1:5" ht="12.75" customHeight="1">
      <c r="A12" s="19" t="s">
        <v>191</v>
      </c>
      <c s="19" t="s">
        <v>192</v>
      </c>
      <c s="20">
        <f>'SO 000_SO 000.2_SO 000.2.2'!I3</f>
      </c>
      <c s="20">
        <f>'SO 000_SO 000.2_SO 000.2.2'!O2</f>
      </c>
      <c s="20">
        <f>C12+D12</f>
      </c>
    </row>
    <row r="13" spans="1:5" ht="12.75" customHeight="1">
      <c r="A13" s="19" t="s">
        <v>203</v>
      </c>
      <c s="19" t="s">
        <v>204</v>
      </c>
      <c s="20">
        <f>'SO 000_SO 000.2_SO 000.2.3'!I3</f>
      </c>
      <c s="20">
        <f>'SO 000_SO 000.2_SO 000.2.3'!O2</f>
      </c>
      <c s="20">
        <f>C13+D13</f>
      </c>
    </row>
    <row r="14" spans="1:5" ht="12.75" customHeight="1">
      <c r="A14" s="19" t="s">
        <v>269</v>
      </c>
      <c s="19" t="s">
        <v>270</v>
      </c>
      <c s="20">
        <f>'SO 101_SO 101.1'!I3</f>
      </c>
      <c s="20">
        <f>'SO 101_SO 101.1'!O2</f>
      </c>
      <c s="20">
        <f>C14+D14</f>
      </c>
    </row>
    <row r="15" spans="1:5" ht="12.75" customHeight="1">
      <c r="A15" s="19" t="s">
        <v>557</v>
      </c>
      <c s="19" t="s">
        <v>558</v>
      </c>
      <c s="20">
        <f>'SO 101_SO 101.2'!I3</f>
      </c>
      <c s="20">
        <f>'SO 101_SO 101.2'!O2</f>
      </c>
      <c s="20">
        <f>C15+D15</f>
      </c>
    </row>
    <row r="16" spans="1:5" ht="12.75" customHeight="1">
      <c r="A16" s="19" t="s">
        <v>663</v>
      </c>
      <c s="19" t="s">
        <v>664</v>
      </c>
      <c s="20">
        <f>'SO 101_SO 101.3'!I3</f>
      </c>
      <c s="20">
        <f>'SO 101_SO 101.3'!O2</f>
      </c>
      <c s="20">
        <f>C16+D16</f>
      </c>
    </row>
    <row r="17" spans="1:5" ht="12.75" customHeight="1">
      <c r="A17" s="19" t="s">
        <v>689</v>
      </c>
      <c s="19" t="s">
        <v>690</v>
      </c>
      <c s="20">
        <f>'SO 101_SO 101.4'!I3</f>
      </c>
      <c s="20">
        <f>'SO 101_SO 101.4'!O2</f>
      </c>
      <c s="20">
        <f>C17+D17</f>
      </c>
    </row>
    <row r="18" spans="1:5" ht="12.75" customHeight="1">
      <c r="A18" s="19" t="s">
        <v>724</v>
      </c>
      <c s="19" t="s">
        <v>725</v>
      </c>
      <c s="20">
        <f>'SO 301_SO 301.1'!I3</f>
      </c>
      <c s="20">
        <f>'SO 301_SO 301.1'!O2</f>
      </c>
      <c s="20">
        <f>C18+D18</f>
      </c>
    </row>
    <row r="19" spans="1:5" ht="12.75" customHeight="1">
      <c r="A19" s="19" t="s">
        <v>803</v>
      </c>
      <c s="19" t="s">
        <v>804</v>
      </c>
      <c s="20">
        <f>'SO 301_SO 301.2'!I3</f>
      </c>
      <c s="20">
        <f>'SO 301_SO 301.2'!O2</f>
      </c>
      <c s="20">
        <f>C19+D19</f>
      </c>
    </row>
    <row r="20" spans="1:5" ht="12.75" customHeight="1">
      <c r="A20" s="19" t="s">
        <v>837</v>
      </c>
      <c s="19" t="s">
        <v>838</v>
      </c>
      <c s="20">
        <f>'SO 302_SO 302.1'!I3</f>
      </c>
      <c s="20">
        <f>'SO 302_SO 302.1'!O2</f>
      </c>
      <c s="20">
        <f>C20+D20</f>
      </c>
    </row>
    <row r="21" spans="1:5" ht="12.75" customHeight="1">
      <c r="A21" s="19" t="s">
        <v>937</v>
      </c>
      <c s="19" t="s">
        <v>938</v>
      </c>
      <c s="20">
        <f>'SO 302_SO 302.2'!I3</f>
      </c>
      <c s="20">
        <f>'SO 302_SO 302.2'!O2</f>
      </c>
      <c s="20">
        <f>C21+D21</f>
      </c>
    </row>
    <row r="22" spans="1:5" ht="12.75" customHeight="1">
      <c r="A22" s="42" t="s">
        <v>982</v>
      </c>
      <c s="42" t="s">
        <v>983</v>
      </c>
      <c s="43">
        <f>'SO 401'!I3</f>
      </c>
      <c s="43">
        <f>'SO 401'!O2</f>
      </c>
      <c s="43">
        <f>C22+D22</f>
      </c>
    </row>
    <row r="23" spans="1:5" ht="12.75" customHeight="1">
      <c r="A23" s="42" t="s">
        <v>1091</v>
      </c>
      <c s="42" t="s">
        <v>1092</v>
      </c>
      <c s="43">
        <f>'SO 501'!I3</f>
      </c>
      <c s="43">
        <f>'SO 501'!O2</f>
      </c>
      <c s="43">
        <f>C23+D23</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10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0+O9+O26+O51+O60+O89</f>
      </c>
      <c t="s">
        <v>25</v>
      </c>
    </row>
    <row r="3" spans="1:16" ht="15" customHeight="1">
      <c r="A3" t="s">
        <v>11</v>
      </c>
      <c s="12" t="s">
        <v>13</v>
      </c>
      <c s="13" t="s">
        <v>14</v>
      </c>
      <c s="1"/>
      <c s="14" t="s">
        <v>15</v>
      </c>
      <c s="1"/>
      <c s="9"/>
      <c s="8" t="s">
        <v>724</v>
      </c>
      <c s="38">
        <f>0+I9+I26+I51+I60+I89</f>
      </c>
      <c r="O3" t="s">
        <v>22</v>
      </c>
      <c t="s">
        <v>26</v>
      </c>
    </row>
    <row r="4" spans="1:16" ht="15" customHeight="1">
      <c r="A4" t="s">
        <v>16</v>
      </c>
      <c s="12" t="s">
        <v>17</v>
      </c>
      <c s="13" t="s">
        <v>722</v>
      </c>
      <c s="1"/>
      <c s="14" t="s">
        <v>723</v>
      </c>
      <c s="1"/>
      <c s="1"/>
      <c s="11"/>
      <c s="11"/>
      <c r="O4" t="s">
        <v>23</v>
      </c>
      <c t="s">
        <v>26</v>
      </c>
    </row>
    <row r="5" spans="1:16" ht="12.75" customHeight="1">
      <c r="A5" t="s">
        <v>20</v>
      </c>
      <c s="16" t="s">
        <v>21</v>
      </c>
      <c s="17" t="s">
        <v>724</v>
      </c>
      <c s="6"/>
      <c s="18" t="s">
        <v>725</v>
      </c>
      <c s="6"/>
      <c s="6"/>
      <c s="6"/>
      <c s="6"/>
      <c r="O5" t="s">
        <v>24</v>
      </c>
      <c t="s">
        <v>26</v>
      </c>
    </row>
    <row r="6" spans="1:9" ht="12.75" customHeight="1">
      <c r="A6" s="15" t="s">
        <v>29</v>
      </c>
      <c s="15" t="s">
        <v>31</v>
      </c>
      <c s="15" t="s">
        <v>33</v>
      </c>
      <c s="15" t="s">
        <v>34</v>
      </c>
      <c s="15" t="s">
        <v>35</v>
      </c>
      <c s="15" t="s">
        <v>37</v>
      </c>
      <c s="15" t="s">
        <v>39</v>
      </c>
      <c s="15" t="s">
        <v>41</v>
      </c>
      <c s="15"/>
    </row>
    <row r="7" spans="1:9" ht="12.75" customHeight="1">
      <c r="A7" s="15"/>
      <c s="15"/>
      <c s="15"/>
      <c s="15"/>
      <c s="15"/>
      <c s="15"/>
      <c s="15"/>
      <c s="15" t="s">
        <v>42</v>
      </c>
      <c s="15" t="s">
        <v>44</v>
      </c>
    </row>
    <row r="8" spans="1:9" ht="12.75" customHeight="1">
      <c r="A8" s="15" t="s">
        <v>30</v>
      </c>
      <c s="15" t="s">
        <v>32</v>
      </c>
      <c s="15" t="s">
        <v>26</v>
      </c>
      <c s="15" t="s">
        <v>25</v>
      </c>
      <c s="15" t="s">
        <v>36</v>
      </c>
      <c s="15" t="s">
        <v>38</v>
      </c>
      <c s="15" t="s">
        <v>40</v>
      </c>
      <c s="15" t="s">
        <v>43</v>
      </c>
      <c s="15" t="s">
        <v>45</v>
      </c>
    </row>
    <row r="9" spans="1:18" ht="12.75" customHeight="1">
      <c r="A9" s="25" t="s">
        <v>46</v>
      </c>
      <c s="25"/>
      <c s="26" t="s">
        <v>30</v>
      </c>
      <c s="25"/>
      <c s="27" t="s">
        <v>47</v>
      </c>
      <c s="25"/>
      <c s="25"/>
      <c s="25"/>
      <c s="28">
        <f>0+Q9</f>
      </c>
      <c r="O9">
        <f>0+R9</f>
      </c>
      <c r="Q9">
        <f>0+I10+I14+I18+I22</f>
      </c>
      <c>
        <f>0+O10+O14+O18+O22</f>
      </c>
    </row>
    <row r="10" spans="1:16" ht="12.75">
      <c r="A10" s="24" t="s">
        <v>48</v>
      </c>
      <c s="29" t="s">
        <v>32</v>
      </c>
      <c s="29" t="s">
        <v>726</v>
      </c>
      <c s="24" t="s">
        <v>50</v>
      </c>
      <c s="30" t="s">
        <v>727</v>
      </c>
      <c s="31" t="s">
        <v>211</v>
      </c>
      <c s="32">
        <v>124.522</v>
      </c>
      <c s="33">
        <v>0</v>
      </c>
      <c s="33">
        <f>ROUND(ROUND(H10,2)*ROUND(G10,3),2)</f>
      </c>
      <c r="O10">
        <f>(I10*21)/100</f>
      </c>
      <c t="s">
        <v>26</v>
      </c>
    </row>
    <row r="11" spans="1:5" ht="12.75">
      <c r="A11" s="34" t="s">
        <v>53</v>
      </c>
      <c r="E11" s="35" t="s">
        <v>50</v>
      </c>
    </row>
    <row r="12" spans="1:5" ht="38.25">
      <c r="A12" s="36" t="s">
        <v>55</v>
      </c>
      <c r="E12" s="37" t="s">
        <v>728</v>
      </c>
    </row>
    <row r="13" spans="1:5" ht="25.5">
      <c r="A13" t="s">
        <v>57</v>
      </c>
      <c r="E13" s="35" t="s">
        <v>276</v>
      </c>
    </row>
    <row r="14" spans="1:16" ht="12.75">
      <c r="A14" s="24" t="s">
        <v>48</v>
      </c>
      <c s="29" t="s">
        <v>26</v>
      </c>
      <c s="29" t="s">
        <v>729</v>
      </c>
      <c s="24" t="s">
        <v>50</v>
      </c>
      <c s="30" t="s">
        <v>730</v>
      </c>
      <c s="31" t="s">
        <v>211</v>
      </c>
      <c s="32">
        <v>5.729</v>
      </c>
      <c s="33">
        <v>0</v>
      </c>
      <c s="33">
        <f>ROUND(ROUND(H14,2)*ROUND(G14,3),2)</f>
      </c>
      <c r="O14">
        <f>(I14*21)/100</f>
      </c>
      <c t="s">
        <v>26</v>
      </c>
    </row>
    <row r="15" spans="1:5" ht="12.75">
      <c r="A15" s="34" t="s">
        <v>53</v>
      </c>
      <c r="E15" s="35" t="s">
        <v>50</v>
      </c>
    </row>
    <row r="16" spans="1:5" ht="12.75">
      <c r="A16" s="36" t="s">
        <v>55</v>
      </c>
      <c r="E16" s="37" t="s">
        <v>50</v>
      </c>
    </row>
    <row r="17" spans="1:5" ht="25.5">
      <c r="A17" t="s">
        <v>57</v>
      </c>
      <c r="E17" s="35" t="s">
        <v>276</v>
      </c>
    </row>
    <row r="18" spans="1:16" ht="12.75">
      <c r="A18" s="24" t="s">
        <v>48</v>
      </c>
      <c s="29" t="s">
        <v>25</v>
      </c>
      <c s="29" t="s">
        <v>731</v>
      </c>
      <c s="24" t="s">
        <v>50</v>
      </c>
      <c s="30" t="s">
        <v>732</v>
      </c>
      <c s="31" t="s">
        <v>211</v>
      </c>
      <c s="32">
        <v>1.5</v>
      </c>
      <c s="33">
        <v>0</v>
      </c>
      <c s="33">
        <f>ROUND(ROUND(H18,2)*ROUND(G18,3),2)</f>
      </c>
      <c r="O18">
        <f>(I18*21)/100</f>
      </c>
      <c t="s">
        <v>26</v>
      </c>
    </row>
    <row r="19" spans="1:5" ht="12.75">
      <c r="A19" s="34" t="s">
        <v>53</v>
      </c>
      <c r="E19" s="35" t="s">
        <v>50</v>
      </c>
    </row>
    <row r="20" spans="1:5" ht="12.75">
      <c r="A20" s="36" t="s">
        <v>55</v>
      </c>
      <c r="E20" s="37" t="s">
        <v>733</v>
      </c>
    </row>
    <row r="21" spans="1:5" ht="25.5">
      <c r="A21" t="s">
        <v>57</v>
      </c>
      <c r="E21" s="35" t="s">
        <v>276</v>
      </c>
    </row>
    <row r="22" spans="1:16" ht="12.75">
      <c r="A22" s="24" t="s">
        <v>48</v>
      </c>
      <c s="29" t="s">
        <v>36</v>
      </c>
      <c s="29" t="s">
        <v>734</v>
      </c>
      <c s="24" t="s">
        <v>50</v>
      </c>
      <c s="30" t="s">
        <v>735</v>
      </c>
      <c s="31" t="s">
        <v>211</v>
      </c>
      <c s="32">
        <v>2.3</v>
      </c>
      <c s="33">
        <v>0</v>
      </c>
      <c s="33">
        <f>ROUND(ROUND(H22,2)*ROUND(G22,3),2)</f>
      </c>
      <c r="O22">
        <f>(I22*21)/100</f>
      </c>
      <c t="s">
        <v>26</v>
      </c>
    </row>
    <row r="23" spans="1:5" ht="12.75">
      <c r="A23" s="34" t="s">
        <v>53</v>
      </c>
      <c r="E23" s="35" t="s">
        <v>50</v>
      </c>
    </row>
    <row r="24" spans="1:5" ht="12.75">
      <c r="A24" s="36" t="s">
        <v>55</v>
      </c>
      <c r="E24" s="37" t="s">
        <v>736</v>
      </c>
    </row>
    <row r="25" spans="1:5" ht="25.5">
      <c r="A25" t="s">
        <v>57</v>
      </c>
      <c r="E25" s="35" t="s">
        <v>276</v>
      </c>
    </row>
    <row r="26" spans="1:18" ht="12.75" customHeight="1">
      <c r="A26" s="6" t="s">
        <v>46</v>
      </c>
      <c s="6"/>
      <c s="40" t="s">
        <v>32</v>
      </c>
      <c s="6"/>
      <c s="27" t="s">
        <v>208</v>
      </c>
      <c s="6"/>
      <c s="6"/>
      <c s="6"/>
      <c s="41">
        <f>0+Q26</f>
      </c>
      <c r="O26">
        <f>0+R26</f>
      </c>
      <c r="Q26">
        <f>0+I27+I31+I35+I39+I43+I47</f>
      </c>
      <c>
        <f>0+O27+O31+O35+O39+O43+O47</f>
      </c>
    </row>
    <row r="27" spans="1:16" ht="25.5">
      <c r="A27" s="24" t="s">
        <v>48</v>
      </c>
      <c s="29" t="s">
        <v>38</v>
      </c>
      <c s="29" t="s">
        <v>737</v>
      </c>
      <c s="24" t="s">
        <v>50</v>
      </c>
      <c s="30" t="s">
        <v>738</v>
      </c>
      <c s="31" t="s">
        <v>211</v>
      </c>
      <c s="32">
        <v>5.729</v>
      </c>
      <c s="33">
        <v>0</v>
      </c>
      <c s="33">
        <f>ROUND(ROUND(H27,2)*ROUND(G27,3),2)</f>
      </c>
      <c r="O27">
        <f>(I27*21)/100</f>
      </c>
      <c t="s">
        <v>26</v>
      </c>
    </row>
    <row r="28" spans="1:5" ht="12.75">
      <c r="A28" s="34" t="s">
        <v>53</v>
      </c>
      <c r="E28" s="35" t="s">
        <v>739</v>
      </c>
    </row>
    <row r="29" spans="1:5" ht="38.25">
      <c r="A29" s="36" t="s">
        <v>55</v>
      </c>
      <c r="E29" s="37" t="s">
        <v>740</v>
      </c>
    </row>
    <row r="30" spans="1:5" ht="63.75">
      <c r="A30" t="s">
        <v>57</v>
      </c>
      <c r="E30" s="35" t="s">
        <v>214</v>
      </c>
    </row>
    <row r="31" spans="1:16" ht="25.5">
      <c r="A31" s="24" t="s">
        <v>48</v>
      </c>
      <c s="29" t="s">
        <v>40</v>
      </c>
      <c s="29" t="s">
        <v>741</v>
      </c>
      <c s="24" t="s">
        <v>50</v>
      </c>
      <c s="30" t="s">
        <v>742</v>
      </c>
      <c s="31" t="s">
        <v>211</v>
      </c>
      <c s="32">
        <v>11.458</v>
      </c>
      <c s="33">
        <v>0</v>
      </c>
      <c s="33">
        <f>ROUND(ROUND(H31,2)*ROUND(G31,3),2)</f>
      </c>
      <c r="O31">
        <f>(I31*21)/100</f>
      </c>
      <c t="s">
        <v>26</v>
      </c>
    </row>
    <row r="32" spans="1:5" ht="12.75">
      <c r="A32" s="34" t="s">
        <v>53</v>
      </c>
      <c r="E32" s="35" t="s">
        <v>743</v>
      </c>
    </row>
    <row r="33" spans="1:5" ht="38.25">
      <c r="A33" s="36" t="s">
        <v>55</v>
      </c>
      <c r="E33" s="37" t="s">
        <v>744</v>
      </c>
    </row>
    <row r="34" spans="1:5" ht="63.75">
      <c r="A34" t="s">
        <v>57</v>
      </c>
      <c r="E34" s="35" t="s">
        <v>214</v>
      </c>
    </row>
    <row r="35" spans="1:16" ht="12.75">
      <c r="A35" s="24" t="s">
        <v>48</v>
      </c>
      <c s="29" t="s">
        <v>77</v>
      </c>
      <c s="29" t="s">
        <v>745</v>
      </c>
      <c s="24" t="s">
        <v>50</v>
      </c>
      <c s="30" t="s">
        <v>746</v>
      </c>
      <c s="31" t="s">
        <v>211</v>
      </c>
      <c s="32">
        <v>113.064</v>
      </c>
      <c s="33">
        <v>0</v>
      </c>
      <c s="33">
        <f>ROUND(ROUND(H35,2)*ROUND(G35,3),2)</f>
      </c>
      <c r="O35">
        <f>(I35*21)/100</f>
      </c>
      <c t="s">
        <v>26</v>
      </c>
    </row>
    <row r="36" spans="1:5" ht="38.25">
      <c r="A36" s="34" t="s">
        <v>53</v>
      </c>
      <c r="E36" s="35" t="s">
        <v>747</v>
      </c>
    </row>
    <row r="37" spans="1:5" ht="38.25">
      <c r="A37" s="36" t="s">
        <v>55</v>
      </c>
      <c r="E37" s="37" t="s">
        <v>748</v>
      </c>
    </row>
    <row r="38" spans="1:5" ht="318.75">
      <c r="A38" t="s">
        <v>57</v>
      </c>
      <c r="E38" s="35" t="s">
        <v>219</v>
      </c>
    </row>
    <row r="39" spans="1:16" ht="12.75">
      <c r="A39" s="24" t="s">
        <v>48</v>
      </c>
      <c s="29" t="s">
        <v>80</v>
      </c>
      <c s="29" t="s">
        <v>749</v>
      </c>
      <c s="24" t="s">
        <v>50</v>
      </c>
      <c s="30" t="s">
        <v>750</v>
      </c>
      <c s="31" t="s">
        <v>211</v>
      </c>
      <c s="32">
        <v>113.064</v>
      </c>
      <c s="33">
        <v>0</v>
      </c>
      <c s="33">
        <f>ROUND(ROUND(H39,2)*ROUND(G39,3),2)</f>
      </c>
      <c r="O39">
        <f>(I39*21)/100</f>
      </c>
      <c t="s">
        <v>26</v>
      </c>
    </row>
    <row r="40" spans="1:5" ht="12.75">
      <c r="A40" s="34" t="s">
        <v>53</v>
      </c>
      <c r="E40" s="35" t="s">
        <v>50</v>
      </c>
    </row>
    <row r="41" spans="1:5" ht="12.75">
      <c r="A41" s="36" t="s">
        <v>55</v>
      </c>
      <c r="E41" s="37" t="s">
        <v>751</v>
      </c>
    </row>
    <row r="42" spans="1:5" ht="191.25">
      <c r="A42" t="s">
        <v>57</v>
      </c>
      <c r="E42" s="35" t="s">
        <v>752</v>
      </c>
    </row>
    <row r="43" spans="1:16" ht="12.75">
      <c r="A43" s="24" t="s">
        <v>48</v>
      </c>
      <c s="29" t="s">
        <v>43</v>
      </c>
      <c s="29" t="s">
        <v>320</v>
      </c>
      <c s="24" t="s">
        <v>50</v>
      </c>
      <c s="30" t="s">
        <v>321</v>
      </c>
      <c s="31" t="s">
        <v>211</v>
      </c>
      <c s="32">
        <v>63.568</v>
      </c>
      <c s="33">
        <v>0</v>
      </c>
      <c s="33">
        <f>ROUND(ROUND(H43,2)*ROUND(G43,3),2)</f>
      </c>
      <c r="O43">
        <f>(I43*21)/100</f>
      </c>
      <c t="s">
        <v>26</v>
      </c>
    </row>
    <row r="44" spans="1:5" ht="51">
      <c r="A44" s="34" t="s">
        <v>53</v>
      </c>
      <c r="E44" s="35" t="s">
        <v>753</v>
      </c>
    </row>
    <row r="45" spans="1:5" ht="89.25">
      <c r="A45" s="36" t="s">
        <v>55</v>
      </c>
      <c r="E45" s="37" t="s">
        <v>754</v>
      </c>
    </row>
    <row r="46" spans="1:5" ht="229.5">
      <c r="A46" t="s">
        <v>57</v>
      </c>
      <c r="E46" s="35" t="s">
        <v>324</v>
      </c>
    </row>
    <row r="47" spans="1:16" ht="12.75">
      <c r="A47" s="24" t="s">
        <v>48</v>
      </c>
      <c s="29" t="s">
        <v>45</v>
      </c>
      <c s="29" t="s">
        <v>755</v>
      </c>
      <c s="24" t="s">
        <v>50</v>
      </c>
      <c s="30" t="s">
        <v>756</v>
      </c>
      <c s="31" t="s">
        <v>211</v>
      </c>
      <c s="32">
        <v>17.082</v>
      </c>
      <c s="33">
        <v>0</v>
      </c>
      <c s="33">
        <f>ROUND(ROUND(H47,2)*ROUND(G47,3),2)</f>
      </c>
      <c r="O47">
        <f>(I47*21)/100</f>
      </c>
      <c t="s">
        <v>26</v>
      </c>
    </row>
    <row r="48" spans="1:5" ht="25.5">
      <c r="A48" s="34" t="s">
        <v>53</v>
      </c>
      <c r="E48" s="35" t="s">
        <v>757</v>
      </c>
    </row>
    <row r="49" spans="1:5" ht="12.75">
      <c r="A49" s="36" t="s">
        <v>55</v>
      </c>
      <c r="E49" s="37" t="s">
        <v>758</v>
      </c>
    </row>
    <row r="50" spans="1:5" ht="293.25">
      <c r="A50" t="s">
        <v>57</v>
      </c>
      <c r="E50" s="35" t="s">
        <v>759</v>
      </c>
    </row>
    <row r="51" spans="1:18" ht="12.75" customHeight="1">
      <c r="A51" s="6" t="s">
        <v>46</v>
      </c>
      <c s="6"/>
      <c s="40" t="s">
        <v>36</v>
      </c>
      <c s="6"/>
      <c s="27" t="s">
        <v>343</v>
      </c>
      <c s="6"/>
      <c s="6"/>
      <c s="6"/>
      <c s="41">
        <f>0+Q51</f>
      </c>
      <c r="O51">
        <f>0+R51</f>
      </c>
      <c r="Q51">
        <f>0+I52+I56</f>
      </c>
      <c>
        <f>0+O52+O56</f>
      </c>
    </row>
    <row r="52" spans="1:16" ht="12.75">
      <c r="A52" s="24" t="s">
        <v>48</v>
      </c>
      <c s="29" t="s">
        <v>87</v>
      </c>
      <c s="29" t="s">
        <v>344</v>
      </c>
      <c s="24" t="s">
        <v>50</v>
      </c>
      <c s="30" t="s">
        <v>345</v>
      </c>
      <c s="31" t="s">
        <v>211</v>
      </c>
      <c s="32">
        <v>2.365</v>
      </c>
      <c s="33">
        <v>0</v>
      </c>
      <c s="33">
        <f>ROUND(ROUND(H52,2)*ROUND(G52,3),2)</f>
      </c>
      <c r="O52">
        <f>(I52*21)/100</f>
      </c>
      <c t="s">
        <v>26</v>
      </c>
    </row>
    <row r="53" spans="1:5" ht="25.5">
      <c r="A53" s="34" t="s">
        <v>53</v>
      </c>
      <c r="E53" s="35" t="s">
        <v>760</v>
      </c>
    </row>
    <row r="54" spans="1:5" ht="12.75">
      <c r="A54" s="36" t="s">
        <v>55</v>
      </c>
      <c r="E54" s="37" t="s">
        <v>761</v>
      </c>
    </row>
    <row r="55" spans="1:5" ht="369.75">
      <c r="A55" t="s">
        <v>57</v>
      </c>
      <c r="E55" s="35" t="s">
        <v>348</v>
      </c>
    </row>
    <row r="56" spans="1:16" ht="12.75">
      <c r="A56" s="24" t="s">
        <v>48</v>
      </c>
      <c s="29" t="s">
        <v>89</v>
      </c>
      <c s="29" t="s">
        <v>353</v>
      </c>
      <c s="24" t="s">
        <v>50</v>
      </c>
      <c s="30" t="s">
        <v>354</v>
      </c>
      <c s="31" t="s">
        <v>211</v>
      </c>
      <c s="32">
        <v>5.913</v>
      </c>
      <c s="33">
        <v>0</v>
      </c>
      <c s="33">
        <f>ROUND(ROUND(H56,2)*ROUND(G56,3),2)</f>
      </c>
      <c r="O56">
        <f>(I56*21)/100</f>
      </c>
      <c t="s">
        <v>26</v>
      </c>
    </row>
    <row r="57" spans="1:5" ht="25.5">
      <c r="A57" s="34" t="s">
        <v>53</v>
      </c>
      <c r="E57" s="35" t="s">
        <v>762</v>
      </c>
    </row>
    <row r="58" spans="1:5" ht="12.75">
      <c r="A58" s="36" t="s">
        <v>55</v>
      </c>
      <c r="E58" s="37" t="s">
        <v>763</v>
      </c>
    </row>
    <row r="59" spans="1:5" ht="38.25">
      <c r="A59" t="s">
        <v>57</v>
      </c>
      <c r="E59" s="35" t="s">
        <v>342</v>
      </c>
    </row>
    <row r="60" spans="1:18" ht="12.75" customHeight="1">
      <c r="A60" s="6" t="s">
        <v>46</v>
      </c>
      <c s="6"/>
      <c s="40" t="s">
        <v>80</v>
      </c>
      <c s="6"/>
      <c s="27" t="s">
        <v>432</v>
      </c>
      <c s="6"/>
      <c s="6"/>
      <c s="6"/>
      <c s="41">
        <f>0+Q60</f>
      </c>
      <c r="O60">
        <f>0+R60</f>
      </c>
      <c r="Q60">
        <f>0+I61+I65+I69+I73+I77+I81+I85</f>
      </c>
      <c>
        <f>0+O61+O65+O69+O73+O77+O81+O85</f>
      </c>
    </row>
    <row r="61" spans="1:16" ht="12.75">
      <c r="A61" s="24" t="s">
        <v>48</v>
      </c>
      <c s="29" t="s">
        <v>91</v>
      </c>
      <c s="29" t="s">
        <v>764</v>
      </c>
      <c s="24" t="s">
        <v>50</v>
      </c>
      <c s="30" t="s">
        <v>765</v>
      </c>
      <c s="31" t="s">
        <v>243</v>
      </c>
      <c s="32">
        <v>21.9</v>
      </c>
      <c s="33">
        <v>0</v>
      </c>
      <c s="33">
        <f>ROUND(ROUND(H61,2)*ROUND(G61,3),2)</f>
      </c>
      <c r="O61">
        <f>(I61*21)/100</f>
      </c>
      <c t="s">
        <v>26</v>
      </c>
    </row>
    <row r="62" spans="1:5" ht="25.5">
      <c r="A62" s="34" t="s">
        <v>53</v>
      </c>
      <c r="E62" s="35" t="s">
        <v>766</v>
      </c>
    </row>
    <row r="63" spans="1:5" ht="12.75">
      <c r="A63" s="36" t="s">
        <v>55</v>
      </c>
      <c r="E63" s="37" t="s">
        <v>767</v>
      </c>
    </row>
    <row r="64" spans="1:5" ht="255">
      <c r="A64" t="s">
        <v>57</v>
      </c>
      <c r="E64" s="35" t="s">
        <v>438</v>
      </c>
    </row>
    <row r="65" spans="1:16" ht="12.75">
      <c r="A65" s="24" t="s">
        <v>48</v>
      </c>
      <c s="29" t="s">
        <v>95</v>
      </c>
      <c s="29" t="s">
        <v>768</v>
      </c>
      <c s="24" t="s">
        <v>50</v>
      </c>
      <c s="30" t="s">
        <v>769</v>
      </c>
      <c s="31" t="s">
        <v>69</v>
      </c>
      <c s="32">
        <v>1</v>
      </c>
      <c s="33">
        <v>0</v>
      </c>
      <c s="33">
        <f>ROUND(ROUND(H65,2)*ROUND(G65,3),2)</f>
      </c>
      <c r="O65">
        <f>(I65*21)/100</f>
      </c>
      <c t="s">
        <v>26</v>
      </c>
    </row>
    <row r="66" spans="1:5" ht="63.75">
      <c r="A66" s="34" t="s">
        <v>53</v>
      </c>
      <c r="E66" s="35" t="s">
        <v>770</v>
      </c>
    </row>
    <row r="67" spans="1:5" ht="12.75">
      <c r="A67" s="36" t="s">
        <v>55</v>
      </c>
      <c r="E67" s="37" t="s">
        <v>50</v>
      </c>
    </row>
    <row r="68" spans="1:5" ht="408">
      <c r="A68" t="s">
        <v>57</v>
      </c>
      <c r="E68" s="35" t="s">
        <v>771</v>
      </c>
    </row>
    <row r="69" spans="1:16" ht="12.75">
      <c r="A69" s="24" t="s">
        <v>48</v>
      </c>
      <c s="29" t="s">
        <v>97</v>
      </c>
      <c s="29" t="s">
        <v>772</v>
      </c>
      <c s="24" t="s">
        <v>50</v>
      </c>
      <c s="30" t="s">
        <v>773</v>
      </c>
      <c s="31" t="s">
        <v>69</v>
      </c>
      <c s="32">
        <v>2</v>
      </c>
      <c s="33">
        <v>0</v>
      </c>
      <c s="33">
        <f>ROUND(ROUND(H69,2)*ROUND(G69,3),2)</f>
      </c>
      <c r="O69">
        <f>(I69*21)/100</f>
      </c>
      <c t="s">
        <v>26</v>
      </c>
    </row>
    <row r="70" spans="1:5" ht="51">
      <c r="A70" s="34" t="s">
        <v>53</v>
      </c>
      <c r="E70" s="35" t="s">
        <v>774</v>
      </c>
    </row>
    <row r="71" spans="1:5" ht="12.75">
      <c r="A71" s="36" t="s">
        <v>55</v>
      </c>
      <c r="E71" s="37" t="s">
        <v>50</v>
      </c>
    </row>
    <row r="72" spans="1:5" ht="242.25">
      <c r="A72" t="s">
        <v>57</v>
      </c>
      <c r="E72" s="35" t="s">
        <v>775</v>
      </c>
    </row>
    <row r="73" spans="1:16" ht="12.75">
      <c r="A73" s="24" t="s">
        <v>48</v>
      </c>
      <c s="29" t="s">
        <v>99</v>
      </c>
      <c s="29" t="s">
        <v>462</v>
      </c>
      <c s="24" t="s">
        <v>50</v>
      </c>
      <c s="30" t="s">
        <v>463</v>
      </c>
      <c s="31" t="s">
        <v>69</v>
      </c>
      <c s="32">
        <v>1</v>
      </c>
      <c s="33">
        <v>0</v>
      </c>
      <c s="33">
        <f>ROUND(ROUND(H73,2)*ROUND(G73,3),2)</f>
      </c>
      <c r="O73">
        <f>(I73*21)/100</f>
      </c>
      <c t="s">
        <v>26</v>
      </c>
    </row>
    <row r="74" spans="1:5" ht="25.5">
      <c r="A74" s="34" t="s">
        <v>53</v>
      </c>
      <c r="E74" s="35" t="s">
        <v>776</v>
      </c>
    </row>
    <row r="75" spans="1:5" ht="12.75">
      <c r="A75" s="36" t="s">
        <v>55</v>
      </c>
      <c r="E75" s="37" t="s">
        <v>50</v>
      </c>
    </row>
    <row r="76" spans="1:5" ht="51">
      <c r="A76" t="s">
        <v>57</v>
      </c>
      <c r="E76" s="35" t="s">
        <v>465</v>
      </c>
    </row>
    <row r="77" spans="1:16" ht="12.75">
      <c r="A77" s="24" t="s">
        <v>48</v>
      </c>
      <c s="29" t="s">
        <v>101</v>
      </c>
      <c s="29" t="s">
        <v>777</v>
      </c>
      <c s="24" t="s">
        <v>50</v>
      </c>
      <c s="30" t="s">
        <v>778</v>
      </c>
      <c s="31" t="s">
        <v>211</v>
      </c>
      <c s="32">
        <v>9.242</v>
      </c>
      <c s="33">
        <v>0</v>
      </c>
      <c s="33">
        <f>ROUND(ROUND(H77,2)*ROUND(G77,3),2)</f>
      </c>
      <c r="O77">
        <f>(I77*21)/100</f>
      </c>
      <c t="s">
        <v>26</v>
      </c>
    </row>
    <row r="78" spans="1:5" ht="25.5">
      <c r="A78" s="34" t="s">
        <v>53</v>
      </c>
      <c r="E78" s="35" t="s">
        <v>779</v>
      </c>
    </row>
    <row r="79" spans="1:5" ht="12.75">
      <c r="A79" s="36" t="s">
        <v>55</v>
      </c>
      <c r="E79" s="37" t="s">
        <v>780</v>
      </c>
    </row>
    <row r="80" spans="1:5" ht="369.75">
      <c r="A80" t="s">
        <v>57</v>
      </c>
      <c r="E80" s="35" t="s">
        <v>348</v>
      </c>
    </row>
    <row r="81" spans="1:16" ht="12.75">
      <c r="A81" s="24" t="s">
        <v>48</v>
      </c>
      <c s="29" t="s">
        <v>105</v>
      </c>
      <c s="29" t="s">
        <v>781</v>
      </c>
      <c s="24" t="s">
        <v>50</v>
      </c>
      <c s="30" t="s">
        <v>782</v>
      </c>
      <c s="31" t="s">
        <v>243</v>
      </c>
      <c s="32">
        <v>21.9</v>
      </c>
      <c s="33">
        <v>0</v>
      </c>
      <c s="33">
        <f>ROUND(ROUND(H81,2)*ROUND(G81,3),2)</f>
      </c>
      <c r="O81">
        <f>(I81*21)/100</f>
      </c>
      <c t="s">
        <v>26</v>
      </c>
    </row>
    <row r="82" spans="1:5" ht="12.75">
      <c r="A82" s="34" t="s">
        <v>53</v>
      </c>
      <c r="E82" s="35" t="s">
        <v>50</v>
      </c>
    </row>
    <row r="83" spans="1:5" ht="12.75">
      <c r="A83" s="36" t="s">
        <v>55</v>
      </c>
      <c r="E83" s="37" t="s">
        <v>783</v>
      </c>
    </row>
    <row r="84" spans="1:5" ht="51">
      <c r="A84" t="s">
        <v>57</v>
      </c>
      <c r="E84" s="35" t="s">
        <v>784</v>
      </c>
    </row>
    <row r="85" spans="1:16" ht="12.75">
      <c r="A85" s="24" t="s">
        <v>48</v>
      </c>
      <c s="29" t="s">
        <v>110</v>
      </c>
      <c s="29" t="s">
        <v>785</v>
      </c>
      <c s="24" t="s">
        <v>50</v>
      </c>
      <c s="30" t="s">
        <v>786</v>
      </c>
      <c s="31" t="s">
        <v>243</v>
      </c>
      <c s="32">
        <v>21.9</v>
      </c>
      <c s="33">
        <v>0</v>
      </c>
      <c s="33">
        <f>ROUND(ROUND(H85,2)*ROUND(G85,3),2)</f>
      </c>
      <c r="O85">
        <f>(I85*21)/100</f>
      </c>
      <c t="s">
        <v>26</v>
      </c>
    </row>
    <row r="86" spans="1:5" ht="12.75">
      <c r="A86" s="34" t="s">
        <v>53</v>
      </c>
      <c r="E86" s="35" t="s">
        <v>787</v>
      </c>
    </row>
    <row r="87" spans="1:5" ht="12.75">
      <c r="A87" s="36" t="s">
        <v>55</v>
      </c>
      <c r="E87" s="37" t="s">
        <v>783</v>
      </c>
    </row>
    <row r="88" spans="1:5" ht="25.5">
      <c r="A88" t="s">
        <v>57</v>
      </c>
      <c r="E88" s="35" t="s">
        <v>788</v>
      </c>
    </row>
    <row r="89" spans="1:18" ht="12.75" customHeight="1">
      <c r="A89" s="6" t="s">
        <v>46</v>
      </c>
      <c s="6"/>
      <c s="40" t="s">
        <v>43</v>
      </c>
      <c s="6"/>
      <c s="27" t="s">
        <v>789</v>
      </c>
      <c s="6"/>
      <c s="6"/>
      <c s="6"/>
      <c s="41">
        <f>0+Q89</f>
      </c>
      <c r="O89">
        <f>0+R89</f>
      </c>
      <c r="Q89">
        <f>0+I90+I94+I98+I102</f>
      </c>
      <c>
        <f>0+O90+O94+O98+O102</f>
      </c>
    </row>
    <row r="90" spans="1:16" ht="12.75">
      <c r="A90" s="24" t="s">
        <v>48</v>
      </c>
      <c s="29" t="s">
        <v>114</v>
      </c>
      <c s="29" t="s">
        <v>790</v>
      </c>
      <c s="24" t="s">
        <v>791</v>
      </c>
      <c s="30" t="s">
        <v>792</v>
      </c>
      <c s="31" t="s">
        <v>243</v>
      </c>
      <c s="32">
        <v>70</v>
      </c>
      <c s="33">
        <v>0</v>
      </c>
      <c s="33">
        <f>ROUND(ROUND(H90,2)*ROUND(G90,3),2)</f>
      </c>
      <c r="O90">
        <f>(I90*21)/100</f>
      </c>
      <c t="s">
        <v>26</v>
      </c>
    </row>
    <row r="91" spans="1:5" ht="12.75">
      <c r="A91" s="34" t="s">
        <v>53</v>
      </c>
      <c r="E91" s="35" t="s">
        <v>50</v>
      </c>
    </row>
    <row r="92" spans="1:5" ht="12.75">
      <c r="A92" s="36" t="s">
        <v>55</v>
      </c>
      <c r="E92" s="37" t="s">
        <v>50</v>
      </c>
    </row>
    <row r="93" spans="1:5" ht="25.5">
      <c r="A93" t="s">
        <v>57</v>
      </c>
      <c r="E93" s="35" t="s">
        <v>508</v>
      </c>
    </row>
    <row r="94" spans="1:16" ht="12.75">
      <c r="A94" s="24" t="s">
        <v>48</v>
      </c>
      <c s="29" t="s">
        <v>120</v>
      </c>
      <c s="29" t="s">
        <v>529</v>
      </c>
      <c s="24" t="s">
        <v>791</v>
      </c>
      <c s="30" t="s">
        <v>530</v>
      </c>
      <c s="31" t="s">
        <v>222</v>
      </c>
      <c s="32">
        <v>3.5</v>
      </c>
      <c s="33">
        <v>0</v>
      </c>
      <c s="33">
        <f>ROUND(ROUND(H94,2)*ROUND(G94,3),2)</f>
      </c>
      <c r="O94">
        <f>(I94*21)/100</f>
      </c>
      <c t="s">
        <v>26</v>
      </c>
    </row>
    <row r="95" spans="1:5" ht="25.5">
      <c r="A95" s="34" t="s">
        <v>53</v>
      </c>
      <c r="E95" s="35" t="s">
        <v>793</v>
      </c>
    </row>
    <row r="96" spans="1:5" ht="12.75">
      <c r="A96" s="36" t="s">
        <v>55</v>
      </c>
      <c r="E96" s="37" t="s">
        <v>50</v>
      </c>
    </row>
    <row r="97" spans="1:5" ht="165.75">
      <c r="A97" t="s">
        <v>57</v>
      </c>
      <c r="E97" s="35" t="s">
        <v>794</v>
      </c>
    </row>
    <row r="98" spans="1:16" ht="12.75">
      <c r="A98" s="24" t="s">
        <v>48</v>
      </c>
      <c s="29" t="s">
        <v>362</v>
      </c>
      <c s="29" t="s">
        <v>795</v>
      </c>
      <c s="24" t="s">
        <v>50</v>
      </c>
      <c s="30" t="s">
        <v>796</v>
      </c>
      <c s="31" t="s">
        <v>211</v>
      </c>
      <c s="32">
        <v>2.3</v>
      </c>
      <c s="33">
        <v>0</v>
      </c>
      <c s="33">
        <f>ROUND(ROUND(H98,2)*ROUND(G98,3),2)</f>
      </c>
      <c r="O98">
        <f>(I98*21)/100</f>
      </c>
      <c t="s">
        <v>26</v>
      </c>
    </row>
    <row r="99" spans="1:5" ht="38.25">
      <c r="A99" s="34" t="s">
        <v>53</v>
      </c>
      <c r="E99" s="35" t="s">
        <v>797</v>
      </c>
    </row>
    <row r="100" spans="1:5" ht="12.75">
      <c r="A100" s="36" t="s">
        <v>55</v>
      </c>
      <c r="E100" s="37" t="s">
        <v>736</v>
      </c>
    </row>
    <row r="101" spans="1:5" ht="76.5">
      <c r="A101" t="s">
        <v>57</v>
      </c>
      <c r="E101" s="35" t="s">
        <v>798</v>
      </c>
    </row>
    <row r="102" spans="1:16" ht="12.75">
      <c r="A102" s="24" t="s">
        <v>48</v>
      </c>
      <c s="29" t="s">
        <v>367</v>
      </c>
      <c s="29" t="s">
        <v>799</v>
      </c>
      <c s="24" t="s">
        <v>50</v>
      </c>
      <c s="30" t="s">
        <v>800</v>
      </c>
      <c s="31" t="s">
        <v>243</v>
      </c>
      <c s="32">
        <v>6</v>
      </c>
      <c s="33">
        <v>0</v>
      </c>
      <c s="33">
        <f>ROUND(ROUND(H102,2)*ROUND(G102,3),2)</f>
      </c>
      <c r="O102">
        <f>(I102*21)/100</f>
      </c>
      <c t="s">
        <v>26</v>
      </c>
    </row>
    <row r="103" spans="1:5" ht="25.5">
      <c r="A103" s="34" t="s">
        <v>53</v>
      </c>
      <c r="E103" s="35" t="s">
        <v>801</v>
      </c>
    </row>
    <row r="104" spans="1:5" ht="12.75">
      <c r="A104" s="36" t="s">
        <v>55</v>
      </c>
      <c r="E104" s="37" t="s">
        <v>50</v>
      </c>
    </row>
    <row r="105" spans="1:5" ht="76.5">
      <c r="A105" t="s">
        <v>57</v>
      </c>
      <c r="E105" s="35" t="s">
        <v>802</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9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0+O9+O22+O47+O56+O85</f>
      </c>
      <c t="s">
        <v>25</v>
      </c>
    </row>
    <row r="3" spans="1:16" ht="15" customHeight="1">
      <c r="A3" t="s">
        <v>11</v>
      </c>
      <c s="12" t="s">
        <v>13</v>
      </c>
      <c s="13" t="s">
        <v>14</v>
      </c>
      <c s="1"/>
      <c s="14" t="s">
        <v>15</v>
      </c>
      <c s="1"/>
      <c s="9"/>
      <c s="8" t="s">
        <v>803</v>
      </c>
      <c s="38">
        <f>0+I9+I22+I47+I56+I85</f>
      </c>
      <c r="O3" t="s">
        <v>22</v>
      </c>
      <c t="s">
        <v>26</v>
      </c>
    </row>
    <row r="4" spans="1:16" ht="15" customHeight="1">
      <c r="A4" t="s">
        <v>16</v>
      </c>
      <c s="12" t="s">
        <v>17</v>
      </c>
      <c s="13" t="s">
        <v>722</v>
      </c>
      <c s="1"/>
      <c s="14" t="s">
        <v>723</v>
      </c>
      <c s="1"/>
      <c s="1"/>
      <c s="11"/>
      <c s="11"/>
      <c r="O4" t="s">
        <v>23</v>
      </c>
      <c t="s">
        <v>26</v>
      </c>
    </row>
    <row r="5" spans="1:16" ht="12.75" customHeight="1">
      <c r="A5" t="s">
        <v>20</v>
      </c>
      <c s="16" t="s">
        <v>21</v>
      </c>
      <c s="17" t="s">
        <v>803</v>
      </c>
      <c s="6"/>
      <c s="18" t="s">
        <v>804</v>
      </c>
      <c s="6"/>
      <c s="6"/>
      <c s="6"/>
      <c s="6"/>
      <c r="O5" t="s">
        <v>24</v>
      </c>
      <c t="s">
        <v>26</v>
      </c>
    </row>
    <row r="6" spans="1:9" ht="12.75" customHeight="1">
      <c r="A6" s="15" t="s">
        <v>29</v>
      </c>
      <c s="15" t="s">
        <v>31</v>
      </c>
      <c s="15" t="s">
        <v>33</v>
      </c>
      <c s="15" t="s">
        <v>34</v>
      </c>
      <c s="15" t="s">
        <v>35</v>
      </c>
      <c s="15" t="s">
        <v>37</v>
      </c>
      <c s="15" t="s">
        <v>39</v>
      </c>
      <c s="15" t="s">
        <v>41</v>
      </c>
      <c s="15"/>
    </row>
    <row r="7" spans="1:9" ht="12.75" customHeight="1">
      <c r="A7" s="15"/>
      <c s="15"/>
      <c s="15"/>
      <c s="15"/>
      <c s="15"/>
      <c s="15"/>
      <c s="15"/>
      <c s="15" t="s">
        <v>42</v>
      </c>
      <c s="15" t="s">
        <v>44</v>
      </c>
    </row>
    <row r="8" spans="1:9" ht="12.75" customHeight="1">
      <c r="A8" s="15" t="s">
        <v>30</v>
      </c>
      <c s="15" t="s">
        <v>32</v>
      </c>
      <c s="15" t="s">
        <v>26</v>
      </c>
      <c s="15" t="s">
        <v>25</v>
      </c>
      <c s="15" t="s">
        <v>36</v>
      </c>
      <c s="15" t="s">
        <v>38</v>
      </c>
      <c s="15" t="s">
        <v>40</v>
      </c>
      <c s="15" t="s">
        <v>43</v>
      </c>
      <c s="15" t="s">
        <v>45</v>
      </c>
    </row>
    <row r="9" spans="1:18" ht="12.75" customHeight="1">
      <c r="A9" s="25" t="s">
        <v>46</v>
      </c>
      <c s="25"/>
      <c s="26" t="s">
        <v>30</v>
      </c>
      <c s="25"/>
      <c s="27" t="s">
        <v>47</v>
      </c>
      <c s="25"/>
      <c s="25"/>
      <c s="25"/>
      <c s="28">
        <f>0+Q9</f>
      </c>
      <c r="O9">
        <f>0+R9</f>
      </c>
      <c r="Q9">
        <f>0+I10+I14+I18</f>
      </c>
      <c>
        <f>0+O10+O14+O18</f>
      </c>
    </row>
    <row r="10" spans="1:16" ht="12.75">
      <c r="A10" s="24" t="s">
        <v>48</v>
      </c>
      <c s="29" t="s">
        <v>32</v>
      </c>
      <c s="29" t="s">
        <v>726</v>
      </c>
      <c s="24" t="s">
        <v>50</v>
      </c>
      <c s="30" t="s">
        <v>727</v>
      </c>
      <c s="31" t="s">
        <v>211</v>
      </c>
      <c s="32">
        <v>71.556</v>
      </c>
      <c s="33">
        <v>0</v>
      </c>
      <c s="33">
        <f>ROUND(ROUND(H10,2)*ROUND(G10,3),2)</f>
      </c>
      <c r="O10">
        <f>(I10*21)/100</f>
      </c>
      <c t="s">
        <v>26</v>
      </c>
    </row>
    <row r="11" spans="1:5" ht="12.75">
      <c r="A11" s="34" t="s">
        <v>53</v>
      </c>
      <c r="E11" s="35" t="s">
        <v>50</v>
      </c>
    </row>
    <row r="12" spans="1:5" ht="38.25">
      <c r="A12" s="36" t="s">
        <v>55</v>
      </c>
      <c r="E12" s="37" t="s">
        <v>805</v>
      </c>
    </row>
    <row r="13" spans="1:5" ht="25.5">
      <c r="A13" t="s">
        <v>57</v>
      </c>
      <c r="E13" s="35" t="s">
        <v>276</v>
      </c>
    </row>
    <row r="14" spans="1:16" ht="12.75">
      <c r="A14" s="24" t="s">
        <v>48</v>
      </c>
      <c s="29" t="s">
        <v>26</v>
      </c>
      <c s="29" t="s">
        <v>729</v>
      </c>
      <c s="24" t="s">
        <v>50</v>
      </c>
      <c s="30" t="s">
        <v>730</v>
      </c>
      <c s="31" t="s">
        <v>211</v>
      </c>
      <c s="32">
        <v>3.662</v>
      </c>
      <c s="33">
        <v>0</v>
      </c>
      <c s="33">
        <f>ROUND(ROUND(H14,2)*ROUND(G14,3),2)</f>
      </c>
      <c r="O14">
        <f>(I14*21)/100</f>
      </c>
      <c t="s">
        <v>26</v>
      </c>
    </row>
    <row r="15" spans="1:5" ht="12.75">
      <c r="A15" s="34" t="s">
        <v>53</v>
      </c>
      <c r="E15" s="35" t="s">
        <v>50</v>
      </c>
    </row>
    <row r="16" spans="1:5" ht="12.75">
      <c r="A16" s="36" t="s">
        <v>55</v>
      </c>
      <c r="E16" s="37" t="s">
        <v>50</v>
      </c>
    </row>
    <row r="17" spans="1:5" ht="25.5">
      <c r="A17" t="s">
        <v>57</v>
      </c>
      <c r="E17" s="35" t="s">
        <v>276</v>
      </c>
    </row>
    <row r="18" spans="1:16" ht="12.75">
      <c r="A18" s="24" t="s">
        <v>48</v>
      </c>
      <c s="29" t="s">
        <v>25</v>
      </c>
      <c s="29" t="s">
        <v>731</v>
      </c>
      <c s="24" t="s">
        <v>50</v>
      </c>
      <c s="30" t="s">
        <v>732</v>
      </c>
      <c s="31" t="s">
        <v>211</v>
      </c>
      <c s="32">
        <v>2.65</v>
      </c>
      <c s="33">
        <v>0</v>
      </c>
      <c s="33">
        <f>ROUND(ROUND(H18,2)*ROUND(G18,3),2)</f>
      </c>
      <c r="O18">
        <f>(I18*21)/100</f>
      </c>
      <c t="s">
        <v>26</v>
      </c>
    </row>
    <row r="19" spans="1:5" ht="12.75">
      <c r="A19" s="34" t="s">
        <v>53</v>
      </c>
      <c r="E19" s="35" t="s">
        <v>50</v>
      </c>
    </row>
    <row r="20" spans="1:5" ht="12.75">
      <c r="A20" s="36" t="s">
        <v>55</v>
      </c>
      <c r="E20" s="37" t="s">
        <v>806</v>
      </c>
    </row>
    <row r="21" spans="1:5" ht="25.5">
      <c r="A21" t="s">
        <v>57</v>
      </c>
      <c r="E21" s="35" t="s">
        <v>276</v>
      </c>
    </row>
    <row r="22" spans="1:18" ht="12.75" customHeight="1">
      <c r="A22" s="6" t="s">
        <v>46</v>
      </c>
      <c s="6"/>
      <c s="40" t="s">
        <v>32</v>
      </c>
      <c s="6"/>
      <c s="27" t="s">
        <v>208</v>
      </c>
      <c s="6"/>
      <c s="6"/>
      <c s="6"/>
      <c s="41">
        <f>0+Q22</f>
      </c>
      <c r="O22">
        <f>0+R22</f>
      </c>
      <c r="Q22">
        <f>0+I23+I27+I31+I35+I39+I43</f>
      </c>
      <c>
        <f>0+O23+O27+O31+O35+O39+O43</f>
      </c>
    </row>
    <row r="23" spans="1:16" ht="25.5">
      <c r="A23" s="24" t="s">
        <v>48</v>
      </c>
      <c s="29" t="s">
        <v>36</v>
      </c>
      <c s="29" t="s">
        <v>737</v>
      </c>
      <c s="24" t="s">
        <v>50</v>
      </c>
      <c s="30" t="s">
        <v>738</v>
      </c>
      <c s="31" t="s">
        <v>211</v>
      </c>
      <c s="32">
        <v>3.662</v>
      </c>
      <c s="33">
        <v>0</v>
      </c>
      <c s="33">
        <f>ROUND(ROUND(H23,2)*ROUND(G23,3),2)</f>
      </c>
      <c r="O23">
        <f>(I23*21)/100</f>
      </c>
      <c t="s">
        <v>26</v>
      </c>
    </row>
    <row r="24" spans="1:5" ht="12.75">
      <c r="A24" s="34" t="s">
        <v>53</v>
      </c>
      <c r="E24" s="35" t="s">
        <v>739</v>
      </c>
    </row>
    <row r="25" spans="1:5" ht="12.75">
      <c r="A25" s="36" t="s">
        <v>55</v>
      </c>
      <c r="E25" s="37" t="s">
        <v>807</v>
      </c>
    </row>
    <row r="26" spans="1:5" ht="63.75">
      <c r="A26" t="s">
        <v>57</v>
      </c>
      <c r="E26" s="35" t="s">
        <v>214</v>
      </c>
    </row>
    <row r="27" spans="1:16" ht="25.5">
      <c r="A27" s="24" t="s">
        <v>48</v>
      </c>
      <c s="29" t="s">
        <v>38</v>
      </c>
      <c s="29" t="s">
        <v>741</v>
      </c>
      <c s="24" t="s">
        <v>50</v>
      </c>
      <c s="30" t="s">
        <v>742</v>
      </c>
      <c s="31" t="s">
        <v>211</v>
      </c>
      <c s="32">
        <v>7.323</v>
      </c>
      <c s="33">
        <v>0</v>
      </c>
      <c s="33">
        <f>ROUND(ROUND(H27,2)*ROUND(G27,3),2)</f>
      </c>
      <c r="O27">
        <f>(I27*21)/100</f>
      </c>
      <c t="s">
        <v>26</v>
      </c>
    </row>
    <row r="28" spans="1:5" ht="12.75">
      <c r="A28" s="34" t="s">
        <v>53</v>
      </c>
      <c r="E28" s="35" t="s">
        <v>743</v>
      </c>
    </row>
    <row r="29" spans="1:5" ht="12.75">
      <c r="A29" s="36" t="s">
        <v>55</v>
      </c>
      <c r="E29" s="37" t="s">
        <v>808</v>
      </c>
    </row>
    <row r="30" spans="1:5" ht="63.75">
      <c r="A30" t="s">
        <v>57</v>
      </c>
      <c r="E30" s="35" t="s">
        <v>214</v>
      </c>
    </row>
    <row r="31" spans="1:16" ht="12.75">
      <c r="A31" s="24" t="s">
        <v>48</v>
      </c>
      <c s="29" t="s">
        <v>40</v>
      </c>
      <c s="29" t="s">
        <v>745</v>
      </c>
      <c s="24" t="s">
        <v>50</v>
      </c>
      <c s="30" t="s">
        <v>746</v>
      </c>
      <c s="31" t="s">
        <v>211</v>
      </c>
      <c s="32">
        <v>64.233</v>
      </c>
      <c s="33">
        <v>0</v>
      </c>
      <c s="33">
        <f>ROUND(ROUND(H31,2)*ROUND(G31,3),2)</f>
      </c>
      <c r="O31">
        <f>(I31*21)/100</f>
      </c>
      <c t="s">
        <v>26</v>
      </c>
    </row>
    <row r="32" spans="1:5" ht="38.25">
      <c r="A32" s="34" t="s">
        <v>53</v>
      </c>
      <c r="E32" s="35" t="s">
        <v>809</v>
      </c>
    </row>
    <row r="33" spans="1:5" ht="38.25">
      <c r="A33" s="36" t="s">
        <v>55</v>
      </c>
      <c r="E33" s="37" t="s">
        <v>810</v>
      </c>
    </row>
    <row r="34" spans="1:5" ht="318.75">
      <c r="A34" t="s">
        <v>57</v>
      </c>
      <c r="E34" s="35" t="s">
        <v>219</v>
      </c>
    </row>
    <row r="35" spans="1:16" ht="12.75">
      <c r="A35" s="24" t="s">
        <v>48</v>
      </c>
      <c s="29" t="s">
        <v>77</v>
      </c>
      <c s="29" t="s">
        <v>749</v>
      </c>
      <c s="24" t="s">
        <v>50</v>
      </c>
      <c s="30" t="s">
        <v>750</v>
      </c>
      <c s="31" t="s">
        <v>211</v>
      </c>
      <c s="32">
        <v>64.233</v>
      </c>
      <c s="33">
        <v>0</v>
      </c>
      <c s="33">
        <f>ROUND(ROUND(H35,2)*ROUND(G35,3),2)</f>
      </c>
      <c r="O35">
        <f>(I35*21)/100</f>
      </c>
      <c t="s">
        <v>26</v>
      </c>
    </row>
    <row r="36" spans="1:5" ht="12.75">
      <c r="A36" s="34" t="s">
        <v>53</v>
      </c>
      <c r="E36" s="35" t="s">
        <v>50</v>
      </c>
    </row>
    <row r="37" spans="1:5" ht="12.75">
      <c r="A37" s="36" t="s">
        <v>55</v>
      </c>
      <c r="E37" s="37" t="s">
        <v>811</v>
      </c>
    </row>
    <row r="38" spans="1:5" ht="191.25">
      <c r="A38" t="s">
        <v>57</v>
      </c>
      <c r="E38" s="35" t="s">
        <v>752</v>
      </c>
    </row>
    <row r="39" spans="1:16" ht="12.75">
      <c r="A39" s="24" t="s">
        <v>48</v>
      </c>
      <c s="29" t="s">
        <v>80</v>
      </c>
      <c s="29" t="s">
        <v>320</v>
      </c>
      <c s="24" t="s">
        <v>50</v>
      </c>
      <c s="30" t="s">
        <v>321</v>
      </c>
      <c s="31" t="s">
        <v>211</v>
      </c>
      <c s="32">
        <v>29.94</v>
      </c>
      <c s="33">
        <v>0</v>
      </c>
      <c s="33">
        <f>ROUND(ROUND(H39,2)*ROUND(G39,3),2)</f>
      </c>
      <c r="O39">
        <f>(I39*21)/100</f>
      </c>
      <c t="s">
        <v>26</v>
      </c>
    </row>
    <row r="40" spans="1:5" ht="38.25">
      <c r="A40" s="34" t="s">
        <v>53</v>
      </c>
      <c r="E40" s="35" t="s">
        <v>812</v>
      </c>
    </row>
    <row r="41" spans="1:5" ht="89.25">
      <c r="A41" s="36" t="s">
        <v>55</v>
      </c>
      <c r="E41" s="37" t="s">
        <v>813</v>
      </c>
    </row>
    <row r="42" spans="1:5" ht="229.5">
      <c r="A42" t="s">
        <v>57</v>
      </c>
      <c r="E42" s="35" t="s">
        <v>324</v>
      </c>
    </row>
    <row r="43" spans="1:16" ht="12.75">
      <c r="A43" s="24" t="s">
        <v>48</v>
      </c>
      <c s="29" t="s">
        <v>43</v>
      </c>
      <c s="29" t="s">
        <v>755</v>
      </c>
      <c s="24" t="s">
        <v>50</v>
      </c>
      <c s="30" t="s">
        <v>756</v>
      </c>
      <c s="31" t="s">
        <v>211</v>
      </c>
      <c s="32">
        <v>8.268</v>
      </c>
      <c s="33">
        <v>0</v>
      </c>
      <c s="33">
        <f>ROUND(ROUND(H43,2)*ROUND(G43,3),2)</f>
      </c>
      <c r="O43">
        <f>(I43*21)/100</f>
      </c>
      <c t="s">
        <v>26</v>
      </c>
    </row>
    <row r="44" spans="1:5" ht="25.5">
      <c r="A44" s="34" t="s">
        <v>53</v>
      </c>
      <c r="E44" s="35" t="s">
        <v>814</v>
      </c>
    </row>
    <row r="45" spans="1:5" ht="12.75">
      <c r="A45" s="36" t="s">
        <v>55</v>
      </c>
      <c r="E45" s="37" t="s">
        <v>815</v>
      </c>
    </row>
    <row r="46" spans="1:5" ht="293.25">
      <c r="A46" t="s">
        <v>57</v>
      </c>
      <c r="E46" s="35" t="s">
        <v>759</v>
      </c>
    </row>
    <row r="47" spans="1:18" ht="12.75" customHeight="1">
      <c r="A47" s="6" t="s">
        <v>46</v>
      </c>
      <c s="6"/>
      <c s="40" t="s">
        <v>36</v>
      </c>
      <c s="6"/>
      <c s="27" t="s">
        <v>343</v>
      </c>
      <c s="6"/>
      <c s="6"/>
      <c s="6"/>
      <c s="41">
        <f>0+Q47</f>
      </c>
      <c r="O47">
        <f>0+R47</f>
      </c>
      <c r="Q47">
        <f>0+I48+I52</f>
      </c>
      <c>
        <f>0+O48+O52</f>
      </c>
    </row>
    <row r="48" spans="1:16" ht="12.75">
      <c r="A48" s="24" t="s">
        <v>48</v>
      </c>
      <c s="29" t="s">
        <v>45</v>
      </c>
      <c s="29" t="s">
        <v>344</v>
      </c>
      <c s="24" t="s">
        <v>50</v>
      </c>
      <c s="30" t="s">
        <v>345</v>
      </c>
      <c s="31" t="s">
        <v>211</v>
      </c>
      <c s="32">
        <v>1.221</v>
      </c>
      <c s="33">
        <v>0</v>
      </c>
      <c s="33">
        <f>ROUND(ROUND(H48,2)*ROUND(G48,3),2)</f>
      </c>
      <c r="O48">
        <f>(I48*21)/100</f>
      </c>
      <c t="s">
        <v>26</v>
      </c>
    </row>
    <row r="49" spans="1:5" ht="25.5">
      <c r="A49" s="34" t="s">
        <v>53</v>
      </c>
      <c r="E49" s="35" t="s">
        <v>816</v>
      </c>
    </row>
    <row r="50" spans="1:5" ht="38.25">
      <c r="A50" s="36" t="s">
        <v>55</v>
      </c>
      <c r="E50" s="37" t="s">
        <v>817</v>
      </c>
    </row>
    <row r="51" spans="1:5" ht="369.75">
      <c r="A51" t="s">
        <v>57</v>
      </c>
      <c r="E51" s="35" t="s">
        <v>348</v>
      </c>
    </row>
    <row r="52" spans="1:16" ht="12.75">
      <c r="A52" s="24" t="s">
        <v>48</v>
      </c>
      <c s="29" t="s">
        <v>87</v>
      </c>
      <c s="29" t="s">
        <v>353</v>
      </c>
      <c s="24" t="s">
        <v>50</v>
      </c>
      <c s="30" t="s">
        <v>354</v>
      </c>
      <c s="31" t="s">
        <v>211</v>
      </c>
      <c s="32">
        <v>4.882</v>
      </c>
      <c s="33">
        <v>0</v>
      </c>
      <c s="33">
        <f>ROUND(ROUND(H52,2)*ROUND(G52,3),2)</f>
      </c>
      <c r="O52">
        <f>(I52*21)/100</f>
      </c>
      <c t="s">
        <v>26</v>
      </c>
    </row>
    <row r="53" spans="1:5" ht="25.5">
      <c r="A53" s="34" t="s">
        <v>53</v>
      </c>
      <c r="E53" s="35" t="s">
        <v>818</v>
      </c>
    </row>
    <row r="54" spans="1:5" ht="38.25">
      <c r="A54" s="36" t="s">
        <v>55</v>
      </c>
      <c r="E54" s="37" t="s">
        <v>819</v>
      </c>
    </row>
    <row r="55" spans="1:5" ht="38.25">
      <c r="A55" t="s">
        <v>57</v>
      </c>
      <c r="E55" s="35" t="s">
        <v>342</v>
      </c>
    </row>
    <row r="56" spans="1:18" ht="12.75" customHeight="1">
      <c r="A56" s="6" t="s">
        <v>46</v>
      </c>
      <c s="6"/>
      <c s="40" t="s">
        <v>80</v>
      </c>
      <c s="6"/>
      <c s="27" t="s">
        <v>432</v>
      </c>
      <c s="6"/>
      <c s="6"/>
      <c s="6"/>
      <c s="41">
        <f>0+Q56</f>
      </c>
      <c r="O56">
        <f>0+R56</f>
      </c>
      <c r="Q56">
        <f>0+I57+I61+I65+I69+I73+I77+I81</f>
      </c>
      <c>
        <f>0+O57+O61+O65+O69+O73+O77+O81</f>
      </c>
    </row>
    <row r="57" spans="1:16" ht="12.75">
      <c r="A57" s="24" t="s">
        <v>48</v>
      </c>
      <c s="29" t="s">
        <v>89</v>
      </c>
      <c s="29" t="s">
        <v>820</v>
      </c>
      <c s="24" t="s">
        <v>50</v>
      </c>
      <c s="30" t="s">
        <v>821</v>
      </c>
      <c s="31" t="s">
        <v>243</v>
      </c>
      <c s="32">
        <v>12.1</v>
      </c>
      <c s="33">
        <v>0</v>
      </c>
      <c s="33">
        <f>ROUND(ROUND(H57,2)*ROUND(G57,3),2)</f>
      </c>
      <c r="O57">
        <f>(I57*21)/100</f>
      </c>
      <c t="s">
        <v>26</v>
      </c>
    </row>
    <row r="58" spans="1:5" ht="25.5">
      <c r="A58" s="34" t="s">
        <v>53</v>
      </c>
      <c r="E58" s="35" t="s">
        <v>822</v>
      </c>
    </row>
    <row r="59" spans="1:5" ht="12.75">
      <c r="A59" s="36" t="s">
        <v>55</v>
      </c>
      <c r="E59" s="37" t="s">
        <v>823</v>
      </c>
    </row>
    <row r="60" spans="1:5" ht="242.25">
      <c r="A60" t="s">
        <v>57</v>
      </c>
      <c r="E60" s="35" t="s">
        <v>824</v>
      </c>
    </row>
    <row r="61" spans="1:16" ht="12.75">
      <c r="A61" s="24" t="s">
        <v>48</v>
      </c>
      <c s="29" t="s">
        <v>91</v>
      </c>
      <c s="29" t="s">
        <v>825</v>
      </c>
      <c s="24" t="s">
        <v>50</v>
      </c>
      <c s="30" t="s">
        <v>826</v>
      </c>
      <c s="31" t="s">
        <v>243</v>
      </c>
      <c s="32">
        <v>9.3</v>
      </c>
      <c s="33">
        <v>0</v>
      </c>
      <c s="33">
        <f>ROUND(ROUND(H61,2)*ROUND(G61,3),2)</f>
      </c>
      <c r="O61">
        <f>(I61*21)/100</f>
      </c>
      <c t="s">
        <v>26</v>
      </c>
    </row>
    <row r="62" spans="1:5" ht="12.75">
      <c r="A62" s="34" t="s">
        <v>53</v>
      </c>
      <c r="E62" s="35" t="s">
        <v>827</v>
      </c>
    </row>
    <row r="63" spans="1:5" ht="12.75">
      <c r="A63" s="36" t="s">
        <v>55</v>
      </c>
      <c r="E63" s="37" t="s">
        <v>50</v>
      </c>
    </row>
    <row r="64" spans="1:5" ht="255">
      <c r="A64" t="s">
        <v>57</v>
      </c>
      <c r="E64" s="35" t="s">
        <v>438</v>
      </c>
    </row>
    <row r="65" spans="1:16" ht="12.75">
      <c r="A65" s="24" t="s">
        <v>48</v>
      </c>
      <c s="29" t="s">
        <v>95</v>
      </c>
      <c s="29" t="s">
        <v>764</v>
      </c>
      <c s="24" t="s">
        <v>50</v>
      </c>
      <c s="30" t="s">
        <v>765</v>
      </c>
      <c s="31" t="s">
        <v>243</v>
      </c>
      <c s="32">
        <v>10.6</v>
      </c>
      <c s="33">
        <v>0</v>
      </c>
      <c s="33">
        <f>ROUND(ROUND(H65,2)*ROUND(G65,3),2)</f>
      </c>
      <c r="O65">
        <f>(I65*21)/100</f>
      </c>
      <c t="s">
        <v>26</v>
      </c>
    </row>
    <row r="66" spans="1:5" ht="12.75">
      <c r="A66" s="34" t="s">
        <v>53</v>
      </c>
      <c r="E66" s="35" t="s">
        <v>827</v>
      </c>
    </row>
    <row r="67" spans="1:5" ht="12.75">
      <c r="A67" s="36" t="s">
        <v>55</v>
      </c>
      <c r="E67" s="37" t="s">
        <v>50</v>
      </c>
    </row>
    <row r="68" spans="1:5" ht="255">
      <c r="A68" t="s">
        <v>57</v>
      </c>
      <c r="E68" s="35" t="s">
        <v>438</v>
      </c>
    </row>
    <row r="69" spans="1:16" ht="12.75">
      <c r="A69" s="24" t="s">
        <v>48</v>
      </c>
      <c s="29" t="s">
        <v>97</v>
      </c>
      <c s="29" t="s">
        <v>777</v>
      </c>
      <c s="24" t="s">
        <v>50</v>
      </c>
      <c s="30" t="s">
        <v>778</v>
      </c>
      <c s="31" t="s">
        <v>211</v>
      </c>
      <c s="32">
        <v>7.403</v>
      </c>
      <c s="33">
        <v>0</v>
      </c>
      <c s="33">
        <f>ROUND(ROUND(H69,2)*ROUND(G69,3),2)</f>
      </c>
      <c r="O69">
        <f>(I69*21)/100</f>
      </c>
      <c t="s">
        <v>26</v>
      </c>
    </row>
    <row r="70" spans="1:5" ht="25.5">
      <c r="A70" s="34" t="s">
        <v>53</v>
      </c>
      <c r="E70" s="35" t="s">
        <v>828</v>
      </c>
    </row>
    <row r="71" spans="1:5" ht="38.25">
      <c r="A71" s="36" t="s">
        <v>55</v>
      </c>
      <c r="E71" s="37" t="s">
        <v>829</v>
      </c>
    </row>
    <row r="72" spans="1:5" ht="369.75">
      <c r="A72" t="s">
        <v>57</v>
      </c>
      <c r="E72" s="35" t="s">
        <v>348</v>
      </c>
    </row>
    <row r="73" spans="1:16" ht="12.75">
      <c r="A73" s="24" t="s">
        <v>48</v>
      </c>
      <c s="29" t="s">
        <v>99</v>
      </c>
      <c s="29" t="s">
        <v>830</v>
      </c>
      <c s="24" t="s">
        <v>50</v>
      </c>
      <c s="30" t="s">
        <v>831</v>
      </c>
      <c s="31" t="s">
        <v>243</v>
      </c>
      <c s="32">
        <v>9.3</v>
      </c>
      <c s="33">
        <v>0</v>
      </c>
      <c s="33">
        <f>ROUND(ROUND(H73,2)*ROUND(G73,3),2)</f>
      </c>
      <c r="O73">
        <f>(I73*21)/100</f>
      </c>
      <c t="s">
        <v>26</v>
      </c>
    </row>
    <row r="74" spans="1:5" ht="12.75">
      <c r="A74" s="34" t="s">
        <v>53</v>
      </c>
      <c r="E74" s="35" t="s">
        <v>50</v>
      </c>
    </row>
    <row r="75" spans="1:5" ht="12.75">
      <c r="A75" s="36" t="s">
        <v>55</v>
      </c>
      <c r="E75" s="37" t="s">
        <v>50</v>
      </c>
    </row>
    <row r="76" spans="1:5" ht="51">
      <c r="A76" t="s">
        <v>57</v>
      </c>
      <c r="E76" s="35" t="s">
        <v>784</v>
      </c>
    </row>
    <row r="77" spans="1:16" ht="12.75">
      <c r="A77" s="24" t="s">
        <v>48</v>
      </c>
      <c s="29" t="s">
        <v>101</v>
      </c>
      <c s="29" t="s">
        <v>832</v>
      </c>
      <c s="24" t="s">
        <v>50</v>
      </c>
      <c s="30" t="s">
        <v>833</v>
      </c>
      <c s="31" t="s">
        <v>243</v>
      </c>
      <c s="32">
        <v>10.6</v>
      </c>
      <c s="33">
        <v>0</v>
      </c>
      <c s="33">
        <f>ROUND(ROUND(H77,2)*ROUND(G77,3),2)</f>
      </c>
      <c r="O77">
        <f>(I77*21)/100</f>
      </c>
      <c t="s">
        <v>26</v>
      </c>
    </row>
    <row r="78" spans="1:5" ht="12.75">
      <c r="A78" s="34" t="s">
        <v>53</v>
      </c>
      <c r="E78" s="35" t="s">
        <v>50</v>
      </c>
    </row>
    <row r="79" spans="1:5" ht="12.75">
      <c r="A79" s="36" t="s">
        <v>55</v>
      </c>
      <c r="E79" s="37" t="s">
        <v>50</v>
      </c>
    </row>
    <row r="80" spans="1:5" ht="51">
      <c r="A80" t="s">
        <v>57</v>
      </c>
      <c r="E80" s="35" t="s">
        <v>784</v>
      </c>
    </row>
    <row r="81" spans="1:16" ht="12.75">
      <c r="A81" s="24" t="s">
        <v>48</v>
      </c>
      <c s="29" t="s">
        <v>105</v>
      </c>
      <c s="29" t="s">
        <v>785</v>
      </c>
      <c s="24" t="s">
        <v>50</v>
      </c>
      <c s="30" t="s">
        <v>786</v>
      </c>
      <c s="31" t="s">
        <v>243</v>
      </c>
      <c s="32">
        <v>19.9</v>
      </c>
      <c s="33">
        <v>0</v>
      </c>
      <c s="33">
        <f>ROUND(ROUND(H81,2)*ROUND(G81,3),2)</f>
      </c>
      <c r="O81">
        <f>(I81*21)/100</f>
      </c>
      <c t="s">
        <v>26</v>
      </c>
    </row>
    <row r="82" spans="1:5" ht="12.75">
      <c r="A82" s="34" t="s">
        <v>53</v>
      </c>
      <c r="E82" s="35" t="s">
        <v>787</v>
      </c>
    </row>
    <row r="83" spans="1:5" ht="12.75">
      <c r="A83" s="36" t="s">
        <v>55</v>
      </c>
      <c r="E83" s="37" t="s">
        <v>834</v>
      </c>
    </row>
    <row r="84" spans="1:5" ht="25.5">
      <c r="A84" t="s">
        <v>57</v>
      </c>
      <c r="E84" s="35" t="s">
        <v>788</v>
      </c>
    </row>
    <row r="85" spans="1:18" ht="12.75" customHeight="1">
      <c r="A85" s="6" t="s">
        <v>46</v>
      </c>
      <c s="6"/>
      <c s="40" t="s">
        <v>43</v>
      </c>
      <c s="6"/>
      <c s="27" t="s">
        <v>789</v>
      </c>
      <c s="6"/>
      <c s="6"/>
      <c s="6"/>
      <c s="41">
        <f>0+Q85</f>
      </c>
      <c r="O85">
        <f>0+R85</f>
      </c>
      <c r="Q85">
        <f>0+I86+I90</f>
      </c>
      <c>
        <f>0+O86+O90</f>
      </c>
    </row>
    <row r="86" spans="1:16" ht="12.75">
      <c r="A86" s="24" t="s">
        <v>48</v>
      </c>
      <c s="29" t="s">
        <v>110</v>
      </c>
      <c s="29" t="s">
        <v>790</v>
      </c>
      <c s="24" t="s">
        <v>791</v>
      </c>
      <c s="30" t="s">
        <v>792</v>
      </c>
      <c s="31" t="s">
        <v>243</v>
      </c>
      <c s="32">
        <v>40</v>
      </c>
      <c s="33">
        <v>0</v>
      </c>
      <c s="33">
        <f>ROUND(ROUND(H86,2)*ROUND(G86,3),2)</f>
      </c>
      <c r="O86">
        <f>(I86*21)/100</f>
      </c>
      <c t="s">
        <v>26</v>
      </c>
    </row>
    <row r="87" spans="1:5" ht="12.75">
      <c r="A87" s="34" t="s">
        <v>53</v>
      </c>
      <c r="E87" s="35" t="s">
        <v>50</v>
      </c>
    </row>
    <row r="88" spans="1:5" ht="12.75">
      <c r="A88" s="36" t="s">
        <v>55</v>
      </c>
      <c r="E88" s="37" t="s">
        <v>50</v>
      </c>
    </row>
    <row r="89" spans="1:5" ht="25.5">
      <c r="A89" t="s">
        <v>57</v>
      </c>
      <c r="E89" s="35" t="s">
        <v>508</v>
      </c>
    </row>
    <row r="90" spans="1:16" ht="12.75">
      <c r="A90" s="24" t="s">
        <v>48</v>
      </c>
      <c s="29" t="s">
        <v>114</v>
      </c>
      <c s="29" t="s">
        <v>799</v>
      </c>
      <c s="24" t="s">
        <v>50</v>
      </c>
      <c s="30" t="s">
        <v>800</v>
      </c>
      <c s="31" t="s">
        <v>243</v>
      </c>
      <c s="32">
        <v>10.6</v>
      </c>
      <c s="33">
        <v>0</v>
      </c>
      <c s="33">
        <f>ROUND(ROUND(H90,2)*ROUND(G90,3),2)</f>
      </c>
      <c r="O90">
        <f>(I90*21)/100</f>
      </c>
      <c t="s">
        <v>26</v>
      </c>
    </row>
    <row r="91" spans="1:5" ht="25.5">
      <c r="A91" s="34" t="s">
        <v>53</v>
      </c>
      <c r="E91" s="35" t="s">
        <v>801</v>
      </c>
    </row>
    <row r="92" spans="1:5" ht="12.75">
      <c r="A92" s="36" t="s">
        <v>55</v>
      </c>
      <c r="E92" s="37" t="s">
        <v>50</v>
      </c>
    </row>
    <row r="93" spans="1:5" ht="76.5">
      <c r="A93" t="s">
        <v>57</v>
      </c>
      <c r="E93" s="35" t="s">
        <v>802</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15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0+O9+O22+O55+O72+O77+O82+O127</f>
      </c>
      <c t="s">
        <v>25</v>
      </c>
    </row>
    <row r="3" spans="1:16" ht="15" customHeight="1">
      <c r="A3" t="s">
        <v>11</v>
      </c>
      <c s="12" t="s">
        <v>13</v>
      </c>
      <c s="13" t="s">
        <v>14</v>
      </c>
      <c s="1"/>
      <c s="14" t="s">
        <v>15</v>
      </c>
      <c s="1"/>
      <c s="9"/>
      <c s="8" t="s">
        <v>837</v>
      </c>
      <c s="38">
        <f>0+I9+I22+I55+I72+I77+I82+I127</f>
      </c>
      <c r="O3" t="s">
        <v>22</v>
      </c>
      <c t="s">
        <v>26</v>
      </c>
    </row>
    <row r="4" spans="1:16" ht="15" customHeight="1">
      <c r="A4" t="s">
        <v>16</v>
      </c>
      <c s="12" t="s">
        <v>17</v>
      </c>
      <c s="13" t="s">
        <v>835</v>
      </c>
      <c s="1"/>
      <c s="14" t="s">
        <v>836</v>
      </c>
      <c s="1"/>
      <c s="1"/>
      <c s="11"/>
      <c s="11"/>
      <c r="O4" t="s">
        <v>23</v>
      </c>
      <c t="s">
        <v>26</v>
      </c>
    </row>
    <row r="5" spans="1:16" ht="12.75" customHeight="1">
      <c r="A5" t="s">
        <v>20</v>
      </c>
      <c s="16" t="s">
        <v>21</v>
      </c>
      <c s="17" t="s">
        <v>837</v>
      </c>
      <c s="6"/>
      <c s="18" t="s">
        <v>838</v>
      </c>
      <c s="6"/>
      <c s="6"/>
      <c s="6"/>
      <c s="6"/>
      <c r="O5" t="s">
        <v>24</v>
      </c>
      <c t="s">
        <v>26</v>
      </c>
    </row>
    <row r="6" spans="1:9" ht="12.75" customHeight="1">
      <c r="A6" s="15" t="s">
        <v>29</v>
      </c>
      <c s="15" t="s">
        <v>31</v>
      </c>
      <c s="15" t="s">
        <v>33</v>
      </c>
      <c s="15" t="s">
        <v>34</v>
      </c>
      <c s="15" t="s">
        <v>35</v>
      </c>
      <c s="15" t="s">
        <v>37</v>
      </c>
      <c s="15" t="s">
        <v>39</v>
      </c>
      <c s="15" t="s">
        <v>41</v>
      </c>
      <c s="15"/>
    </row>
    <row r="7" spans="1:9" ht="12.75" customHeight="1">
      <c r="A7" s="15"/>
      <c s="15"/>
      <c s="15"/>
      <c s="15"/>
      <c s="15"/>
      <c s="15"/>
      <c s="15"/>
      <c s="15" t="s">
        <v>42</v>
      </c>
      <c s="15" t="s">
        <v>44</v>
      </c>
    </row>
    <row r="8" spans="1:9" ht="12.75" customHeight="1">
      <c r="A8" s="15" t="s">
        <v>30</v>
      </c>
      <c s="15" t="s">
        <v>32</v>
      </c>
      <c s="15" t="s">
        <v>26</v>
      </c>
      <c s="15" t="s">
        <v>25</v>
      </c>
      <c s="15" t="s">
        <v>36</v>
      </c>
      <c s="15" t="s">
        <v>38</v>
      </c>
      <c s="15" t="s">
        <v>40</v>
      </c>
      <c s="15" t="s">
        <v>43</v>
      </c>
      <c s="15" t="s">
        <v>45</v>
      </c>
    </row>
    <row r="9" spans="1:18" ht="12.75" customHeight="1">
      <c r="A9" s="25" t="s">
        <v>46</v>
      </c>
      <c s="25"/>
      <c s="26" t="s">
        <v>30</v>
      </c>
      <c s="25"/>
      <c s="27" t="s">
        <v>47</v>
      </c>
      <c s="25"/>
      <c s="25"/>
      <c s="25"/>
      <c s="28">
        <f>0+Q9</f>
      </c>
      <c r="O9">
        <f>0+R9</f>
      </c>
      <c r="Q9">
        <f>0+I10+I14+I18</f>
      </c>
      <c>
        <f>0+O10+O14+O18</f>
      </c>
    </row>
    <row r="10" spans="1:16" ht="12.75">
      <c r="A10" s="24" t="s">
        <v>48</v>
      </c>
      <c s="29" t="s">
        <v>32</v>
      </c>
      <c s="29" t="s">
        <v>726</v>
      </c>
      <c s="24" t="s">
        <v>50</v>
      </c>
      <c s="30" t="s">
        <v>727</v>
      </c>
      <c s="31" t="s">
        <v>211</v>
      </c>
      <c s="32">
        <v>161.244</v>
      </c>
      <c s="33">
        <v>0</v>
      </c>
      <c s="33">
        <f>ROUND(ROUND(H10,2)*ROUND(G10,3),2)</f>
      </c>
      <c r="O10">
        <f>(I10*21)/100</f>
      </c>
      <c t="s">
        <v>26</v>
      </c>
    </row>
    <row r="11" spans="1:5" ht="12.75">
      <c r="A11" s="34" t="s">
        <v>53</v>
      </c>
      <c r="E11" s="35" t="s">
        <v>50</v>
      </c>
    </row>
    <row r="12" spans="1:5" ht="38.25">
      <c r="A12" s="36" t="s">
        <v>55</v>
      </c>
      <c r="E12" s="37" t="s">
        <v>839</v>
      </c>
    </row>
    <row r="13" spans="1:5" ht="25.5">
      <c r="A13" t="s">
        <v>57</v>
      </c>
      <c r="E13" s="35" t="s">
        <v>276</v>
      </c>
    </row>
    <row r="14" spans="1:16" ht="12.75">
      <c r="A14" s="24" t="s">
        <v>48</v>
      </c>
      <c s="29" t="s">
        <v>26</v>
      </c>
      <c s="29" t="s">
        <v>729</v>
      </c>
      <c s="24" t="s">
        <v>50</v>
      </c>
      <c s="30" t="s">
        <v>730</v>
      </c>
      <c s="31" t="s">
        <v>211</v>
      </c>
      <c s="32">
        <v>12.474</v>
      </c>
      <c s="33">
        <v>0</v>
      </c>
      <c s="33">
        <f>ROUND(ROUND(H14,2)*ROUND(G14,3),2)</f>
      </c>
      <c r="O14">
        <f>(I14*21)/100</f>
      </c>
      <c t="s">
        <v>26</v>
      </c>
    </row>
    <row r="15" spans="1:5" ht="12.75">
      <c r="A15" s="34" t="s">
        <v>53</v>
      </c>
      <c r="E15" s="35" t="s">
        <v>50</v>
      </c>
    </row>
    <row r="16" spans="1:5" ht="38.25">
      <c r="A16" s="36" t="s">
        <v>55</v>
      </c>
      <c r="E16" s="37" t="s">
        <v>840</v>
      </c>
    </row>
    <row r="17" spans="1:5" ht="25.5">
      <c r="A17" t="s">
        <v>57</v>
      </c>
      <c r="E17" s="35" t="s">
        <v>276</v>
      </c>
    </row>
    <row r="18" spans="1:16" ht="12.75">
      <c r="A18" s="24" t="s">
        <v>48</v>
      </c>
      <c s="29" t="s">
        <v>25</v>
      </c>
      <c s="29" t="s">
        <v>731</v>
      </c>
      <c s="24" t="s">
        <v>50</v>
      </c>
      <c s="30" t="s">
        <v>732</v>
      </c>
      <c s="31" t="s">
        <v>211</v>
      </c>
      <c s="32">
        <v>0.105</v>
      </c>
      <c s="33">
        <v>0</v>
      </c>
      <c s="33">
        <f>ROUND(ROUND(H18,2)*ROUND(G18,3),2)</f>
      </c>
      <c r="O18">
        <f>(I18*21)/100</f>
      </c>
      <c t="s">
        <v>26</v>
      </c>
    </row>
    <row r="19" spans="1:5" ht="12.75">
      <c r="A19" s="34" t="s">
        <v>53</v>
      </c>
      <c r="E19" s="35" t="s">
        <v>50</v>
      </c>
    </row>
    <row r="20" spans="1:5" ht="12.75">
      <c r="A20" s="36" t="s">
        <v>55</v>
      </c>
      <c r="E20" s="37" t="s">
        <v>841</v>
      </c>
    </row>
    <row r="21" spans="1:5" ht="25.5">
      <c r="A21" t="s">
        <v>57</v>
      </c>
      <c r="E21" s="35" t="s">
        <v>276</v>
      </c>
    </row>
    <row r="22" spans="1:18" ht="12.75" customHeight="1">
      <c r="A22" s="6" t="s">
        <v>46</v>
      </c>
      <c s="6"/>
      <c s="40" t="s">
        <v>32</v>
      </c>
      <c s="6"/>
      <c s="27" t="s">
        <v>208</v>
      </c>
      <c s="6"/>
      <c s="6"/>
      <c s="6"/>
      <c s="41">
        <f>0+Q22</f>
      </c>
      <c r="O22">
        <f>0+R22</f>
      </c>
      <c r="Q22">
        <f>0+I23+I27+I31+I35+I39+I43+I47+I51</f>
      </c>
      <c>
        <f>0+O23+O27+O31+O35+O39+O43+O47+O51</f>
      </c>
    </row>
    <row r="23" spans="1:16" ht="25.5">
      <c r="A23" s="24" t="s">
        <v>48</v>
      </c>
      <c s="29" t="s">
        <v>36</v>
      </c>
      <c s="29" t="s">
        <v>737</v>
      </c>
      <c s="24" t="s">
        <v>50</v>
      </c>
      <c s="30" t="s">
        <v>738</v>
      </c>
      <c s="31" t="s">
        <v>211</v>
      </c>
      <c s="32">
        <v>12.474</v>
      </c>
      <c s="33">
        <v>0</v>
      </c>
      <c s="33">
        <f>ROUND(ROUND(H23,2)*ROUND(G23,3),2)</f>
      </c>
      <c r="O23">
        <f>(I23*21)/100</f>
      </c>
      <c t="s">
        <v>26</v>
      </c>
    </row>
    <row r="24" spans="1:5" ht="12.75">
      <c r="A24" s="34" t="s">
        <v>53</v>
      </c>
      <c r="E24" s="35" t="s">
        <v>739</v>
      </c>
    </row>
    <row r="25" spans="1:5" ht="38.25">
      <c r="A25" s="36" t="s">
        <v>55</v>
      </c>
      <c r="E25" s="37" t="s">
        <v>840</v>
      </c>
    </row>
    <row r="26" spans="1:5" ht="63.75">
      <c r="A26" t="s">
        <v>57</v>
      </c>
      <c r="E26" s="35" t="s">
        <v>214</v>
      </c>
    </row>
    <row r="27" spans="1:16" ht="12.75">
      <c r="A27" s="24" t="s">
        <v>48</v>
      </c>
      <c s="29" t="s">
        <v>38</v>
      </c>
      <c s="29" t="s">
        <v>842</v>
      </c>
      <c s="24" t="s">
        <v>50</v>
      </c>
      <c s="30" t="s">
        <v>843</v>
      </c>
      <c s="31" t="s">
        <v>211</v>
      </c>
      <c s="32">
        <v>0.105</v>
      </c>
      <c s="33">
        <v>0</v>
      </c>
      <c s="33">
        <f>ROUND(ROUND(H27,2)*ROUND(G27,3),2)</f>
      </c>
      <c r="O27">
        <f>(I27*21)/100</f>
      </c>
      <c t="s">
        <v>26</v>
      </c>
    </row>
    <row r="28" spans="1:5" ht="25.5">
      <c r="A28" s="34" t="s">
        <v>53</v>
      </c>
      <c r="E28" s="35" t="s">
        <v>844</v>
      </c>
    </row>
    <row r="29" spans="1:5" ht="12.75">
      <c r="A29" s="36" t="s">
        <v>55</v>
      </c>
      <c r="E29" s="37" t="s">
        <v>845</v>
      </c>
    </row>
    <row r="30" spans="1:5" ht="63.75">
      <c r="A30" t="s">
        <v>57</v>
      </c>
      <c r="E30" s="35" t="s">
        <v>214</v>
      </c>
    </row>
    <row r="31" spans="1:16" ht="25.5">
      <c r="A31" s="24" t="s">
        <v>48</v>
      </c>
      <c s="29" t="s">
        <v>40</v>
      </c>
      <c s="29" t="s">
        <v>741</v>
      </c>
      <c s="24" t="s">
        <v>50</v>
      </c>
      <c s="30" t="s">
        <v>742</v>
      </c>
      <c s="31" t="s">
        <v>211</v>
      </c>
      <c s="32">
        <v>42.768</v>
      </c>
      <c s="33">
        <v>0</v>
      </c>
      <c s="33">
        <f>ROUND(ROUND(H31,2)*ROUND(G31,3),2)</f>
      </c>
      <c r="O31">
        <f>(I31*21)/100</f>
      </c>
      <c t="s">
        <v>26</v>
      </c>
    </row>
    <row r="32" spans="1:5" ht="12.75">
      <c r="A32" s="34" t="s">
        <v>53</v>
      </c>
      <c r="E32" s="35" t="s">
        <v>743</v>
      </c>
    </row>
    <row r="33" spans="1:5" ht="38.25">
      <c r="A33" s="36" t="s">
        <v>55</v>
      </c>
      <c r="E33" s="37" t="s">
        <v>846</v>
      </c>
    </row>
    <row r="34" spans="1:5" ht="63.75">
      <c r="A34" t="s">
        <v>57</v>
      </c>
      <c r="E34" s="35" t="s">
        <v>214</v>
      </c>
    </row>
    <row r="35" spans="1:16" ht="12.75">
      <c r="A35" s="24" t="s">
        <v>48</v>
      </c>
      <c s="29" t="s">
        <v>77</v>
      </c>
      <c s="29" t="s">
        <v>847</v>
      </c>
      <c s="24" t="s">
        <v>50</v>
      </c>
      <c s="30" t="s">
        <v>848</v>
      </c>
      <c s="31" t="s">
        <v>211</v>
      </c>
      <c s="32">
        <v>15.12</v>
      </c>
      <c s="33">
        <v>0</v>
      </c>
      <c s="33">
        <f>ROUND(ROUND(H35,2)*ROUND(G35,3),2)</f>
      </c>
      <c r="O35">
        <f>(I35*21)/100</f>
      </c>
      <c t="s">
        <v>26</v>
      </c>
    </row>
    <row r="36" spans="1:5" ht="12.75">
      <c r="A36" s="34" t="s">
        <v>53</v>
      </c>
      <c r="E36" s="35" t="s">
        <v>849</v>
      </c>
    </row>
    <row r="37" spans="1:5" ht="12.75">
      <c r="A37" s="36" t="s">
        <v>55</v>
      </c>
      <c r="E37" s="37" t="s">
        <v>50</v>
      </c>
    </row>
    <row r="38" spans="1:5" ht="318.75">
      <c r="A38" t="s">
        <v>57</v>
      </c>
      <c r="E38" s="35" t="s">
        <v>219</v>
      </c>
    </row>
    <row r="39" spans="1:16" ht="12.75">
      <c r="A39" s="24" t="s">
        <v>48</v>
      </c>
      <c s="29" t="s">
        <v>80</v>
      </c>
      <c s="29" t="s">
        <v>745</v>
      </c>
      <c s="24" t="s">
        <v>50</v>
      </c>
      <c s="30" t="s">
        <v>746</v>
      </c>
      <c s="31" t="s">
        <v>211</v>
      </c>
      <c s="32">
        <v>103.356</v>
      </c>
      <c s="33">
        <v>0</v>
      </c>
      <c s="33">
        <f>ROUND(ROUND(H39,2)*ROUND(G39,3),2)</f>
      </c>
      <c r="O39">
        <f>(I39*21)/100</f>
      </c>
      <c t="s">
        <v>26</v>
      </c>
    </row>
    <row r="40" spans="1:5" ht="12.75">
      <c r="A40" s="34" t="s">
        <v>53</v>
      </c>
      <c r="E40" s="35" t="s">
        <v>850</v>
      </c>
    </row>
    <row r="41" spans="1:5" ht="38.25">
      <c r="A41" s="36" t="s">
        <v>55</v>
      </c>
      <c r="E41" s="37" t="s">
        <v>851</v>
      </c>
    </row>
    <row r="42" spans="1:5" ht="318.75">
      <c r="A42" t="s">
        <v>57</v>
      </c>
      <c r="E42" s="35" t="s">
        <v>219</v>
      </c>
    </row>
    <row r="43" spans="1:16" ht="12.75">
      <c r="A43" s="24" t="s">
        <v>48</v>
      </c>
      <c s="29" t="s">
        <v>43</v>
      </c>
      <c s="29" t="s">
        <v>749</v>
      </c>
      <c s="24" t="s">
        <v>50</v>
      </c>
      <c s="30" t="s">
        <v>750</v>
      </c>
      <c s="31" t="s">
        <v>211</v>
      </c>
      <c s="32">
        <v>118.476</v>
      </c>
      <c s="33">
        <v>0</v>
      </c>
      <c s="33">
        <f>ROUND(ROUND(H43,2)*ROUND(G43,3),2)</f>
      </c>
      <c r="O43">
        <f>(I43*21)/100</f>
      </c>
      <c t="s">
        <v>26</v>
      </c>
    </row>
    <row r="44" spans="1:5" ht="12.75">
      <c r="A44" s="34" t="s">
        <v>53</v>
      </c>
      <c r="E44" s="35" t="s">
        <v>50</v>
      </c>
    </row>
    <row r="45" spans="1:5" ht="38.25">
      <c r="A45" s="36" t="s">
        <v>55</v>
      </c>
      <c r="E45" s="37" t="s">
        <v>852</v>
      </c>
    </row>
    <row r="46" spans="1:5" ht="191.25">
      <c r="A46" t="s">
        <v>57</v>
      </c>
      <c r="E46" s="35" t="s">
        <v>752</v>
      </c>
    </row>
    <row r="47" spans="1:16" ht="12.75">
      <c r="A47" s="24" t="s">
        <v>48</v>
      </c>
      <c s="29" t="s">
        <v>45</v>
      </c>
      <c s="29" t="s">
        <v>320</v>
      </c>
      <c s="24" t="s">
        <v>50</v>
      </c>
      <c s="30" t="s">
        <v>321</v>
      </c>
      <c s="31" t="s">
        <v>211</v>
      </c>
      <c s="32">
        <v>35.218</v>
      </c>
      <c s="33">
        <v>0</v>
      </c>
      <c s="33">
        <f>ROUND(ROUND(H47,2)*ROUND(G47,3),2)</f>
      </c>
      <c r="O47">
        <f>(I47*21)/100</f>
      </c>
      <c t="s">
        <v>26</v>
      </c>
    </row>
    <row r="48" spans="1:5" ht="12.75">
      <c r="A48" s="34" t="s">
        <v>53</v>
      </c>
      <c r="E48" s="35" t="s">
        <v>853</v>
      </c>
    </row>
    <row r="49" spans="1:5" ht="63.75">
      <c r="A49" s="36" t="s">
        <v>55</v>
      </c>
      <c r="E49" s="37" t="s">
        <v>854</v>
      </c>
    </row>
    <row r="50" spans="1:5" ht="229.5">
      <c r="A50" t="s">
        <v>57</v>
      </c>
      <c r="E50" s="35" t="s">
        <v>324</v>
      </c>
    </row>
    <row r="51" spans="1:16" ht="12.75">
      <c r="A51" s="24" t="s">
        <v>48</v>
      </c>
      <c s="29" t="s">
        <v>87</v>
      </c>
      <c s="29" t="s">
        <v>755</v>
      </c>
      <c s="24" t="s">
        <v>50</v>
      </c>
      <c s="30" t="s">
        <v>756</v>
      </c>
      <c s="31" t="s">
        <v>211</v>
      </c>
      <c s="32">
        <v>30.624</v>
      </c>
      <c s="33">
        <v>0</v>
      </c>
      <c s="33">
        <f>ROUND(ROUND(H51,2)*ROUND(G51,3),2)</f>
      </c>
      <c r="O51">
        <f>(I51*21)/100</f>
      </c>
      <c t="s">
        <v>26</v>
      </c>
    </row>
    <row r="52" spans="1:5" ht="25.5">
      <c r="A52" s="34" t="s">
        <v>53</v>
      </c>
      <c r="E52" s="35" t="s">
        <v>855</v>
      </c>
    </row>
    <row r="53" spans="1:5" ht="12.75">
      <c r="A53" s="36" t="s">
        <v>55</v>
      </c>
      <c r="E53" s="37" t="s">
        <v>856</v>
      </c>
    </row>
    <row r="54" spans="1:5" ht="293.25">
      <c r="A54" t="s">
        <v>57</v>
      </c>
      <c r="E54" s="35" t="s">
        <v>759</v>
      </c>
    </row>
    <row r="55" spans="1:18" ht="12.75" customHeight="1">
      <c r="A55" s="6" t="s">
        <v>46</v>
      </c>
      <c s="6"/>
      <c s="40" t="s">
        <v>36</v>
      </c>
      <c s="6"/>
      <c s="27" t="s">
        <v>343</v>
      </c>
      <c s="6"/>
      <c s="6"/>
      <c s="6"/>
      <c s="41">
        <f>0+Q55</f>
      </c>
      <c r="O55">
        <f>0+R55</f>
      </c>
      <c r="Q55">
        <f>0+I56+I60+I64+I68</f>
      </c>
      <c>
        <f>0+O56+O60+O64+O68</f>
      </c>
    </row>
    <row r="56" spans="1:16" ht="12.75">
      <c r="A56" s="24" t="s">
        <v>48</v>
      </c>
      <c s="29" t="s">
        <v>89</v>
      </c>
      <c s="29" t="s">
        <v>857</v>
      </c>
      <c s="24" t="s">
        <v>50</v>
      </c>
      <c s="30" t="s">
        <v>858</v>
      </c>
      <c s="31" t="s">
        <v>211</v>
      </c>
      <c s="32">
        <v>0.373</v>
      </c>
      <c s="33">
        <v>0</v>
      </c>
      <c s="33">
        <f>ROUND(ROUND(H56,2)*ROUND(G56,3),2)</f>
      </c>
      <c r="O56">
        <f>(I56*21)/100</f>
      </c>
      <c t="s">
        <v>26</v>
      </c>
    </row>
    <row r="57" spans="1:5" ht="25.5">
      <c r="A57" s="34" t="s">
        <v>53</v>
      </c>
      <c r="E57" s="35" t="s">
        <v>859</v>
      </c>
    </row>
    <row r="58" spans="1:5" ht="12.75">
      <c r="A58" s="36" t="s">
        <v>55</v>
      </c>
      <c r="E58" s="37" t="s">
        <v>860</v>
      </c>
    </row>
    <row r="59" spans="1:5" ht="369.75">
      <c r="A59" t="s">
        <v>57</v>
      </c>
      <c r="E59" s="35" t="s">
        <v>348</v>
      </c>
    </row>
    <row r="60" spans="1:16" ht="12.75">
      <c r="A60" s="24" t="s">
        <v>48</v>
      </c>
      <c s="29" t="s">
        <v>91</v>
      </c>
      <c s="29" t="s">
        <v>353</v>
      </c>
      <c s="24" t="s">
        <v>50</v>
      </c>
      <c s="30" t="s">
        <v>354</v>
      </c>
      <c s="31" t="s">
        <v>211</v>
      </c>
      <c s="32">
        <v>7.656</v>
      </c>
      <c s="33">
        <v>0</v>
      </c>
      <c s="33">
        <f>ROUND(ROUND(H60,2)*ROUND(G60,3),2)</f>
      </c>
      <c r="O60">
        <f>(I60*21)/100</f>
      </c>
      <c t="s">
        <v>26</v>
      </c>
    </row>
    <row r="61" spans="1:5" ht="25.5">
      <c r="A61" s="34" t="s">
        <v>53</v>
      </c>
      <c r="E61" s="35" t="s">
        <v>861</v>
      </c>
    </row>
    <row r="62" spans="1:5" ht="12.75">
      <c r="A62" s="36" t="s">
        <v>55</v>
      </c>
      <c r="E62" s="37" t="s">
        <v>862</v>
      </c>
    </row>
    <row r="63" spans="1:5" ht="38.25">
      <c r="A63" t="s">
        <v>57</v>
      </c>
      <c r="E63" s="35" t="s">
        <v>342</v>
      </c>
    </row>
    <row r="64" spans="1:16" ht="12.75">
      <c r="A64" s="24" t="s">
        <v>48</v>
      </c>
      <c s="29" t="s">
        <v>95</v>
      </c>
      <c s="29" t="s">
        <v>863</v>
      </c>
      <c s="24" t="s">
        <v>50</v>
      </c>
      <c s="30" t="s">
        <v>864</v>
      </c>
      <c s="31" t="s">
        <v>211</v>
      </c>
      <c s="32">
        <v>0.102</v>
      </c>
      <c s="33">
        <v>0</v>
      </c>
      <c s="33">
        <f>ROUND(ROUND(H64,2)*ROUND(G64,3),2)</f>
      </c>
      <c r="O64">
        <f>(I64*21)/100</f>
      </c>
      <c t="s">
        <v>26</v>
      </c>
    </row>
    <row r="65" spans="1:5" ht="25.5">
      <c r="A65" s="34" t="s">
        <v>53</v>
      </c>
      <c r="E65" s="35" t="s">
        <v>865</v>
      </c>
    </row>
    <row r="66" spans="1:5" ht="12.75">
      <c r="A66" s="36" t="s">
        <v>55</v>
      </c>
      <c r="E66" s="37" t="s">
        <v>866</v>
      </c>
    </row>
    <row r="67" spans="1:5" ht="25.5">
      <c r="A67" t="s">
        <v>57</v>
      </c>
      <c r="E67" s="35" t="s">
        <v>867</v>
      </c>
    </row>
    <row r="68" spans="1:16" ht="12.75">
      <c r="A68" s="24" t="s">
        <v>48</v>
      </c>
      <c s="29" t="s">
        <v>97</v>
      </c>
      <c s="29" t="s">
        <v>868</v>
      </c>
      <c s="24" t="s">
        <v>50</v>
      </c>
      <c s="30" t="s">
        <v>869</v>
      </c>
      <c s="31" t="s">
        <v>222</v>
      </c>
      <c s="32">
        <v>0.5</v>
      </c>
      <c s="33">
        <v>0</v>
      </c>
      <c s="33">
        <f>ROUND(ROUND(H68,2)*ROUND(G68,3),2)</f>
      </c>
      <c r="O68">
        <f>(I68*21)/100</f>
      </c>
      <c t="s">
        <v>26</v>
      </c>
    </row>
    <row r="69" spans="1:5" ht="12.75">
      <c r="A69" s="34" t="s">
        <v>53</v>
      </c>
      <c r="E69" s="35" t="s">
        <v>870</v>
      </c>
    </row>
    <row r="70" spans="1:5" ht="12.75">
      <c r="A70" s="36" t="s">
        <v>55</v>
      </c>
      <c r="E70" s="37" t="s">
        <v>871</v>
      </c>
    </row>
    <row r="71" spans="1:5" ht="102">
      <c r="A71" t="s">
        <v>57</v>
      </c>
      <c r="E71" s="35" t="s">
        <v>872</v>
      </c>
    </row>
    <row r="72" spans="1:18" ht="12.75" customHeight="1">
      <c r="A72" s="6" t="s">
        <v>46</v>
      </c>
      <c s="6"/>
      <c s="40" t="s">
        <v>38</v>
      </c>
      <c s="6"/>
      <c s="27" t="s">
        <v>226</v>
      </c>
      <c s="6"/>
      <c s="6"/>
      <c s="6"/>
      <c s="41">
        <f>0+Q72</f>
      </c>
      <c r="O72">
        <f>0+R72</f>
      </c>
      <c r="Q72">
        <f>0+I73</f>
      </c>
      <c>
        <f>0+O73</f>
      </c>
    </row>
    <row r="73" spans="1:16" ht="12.75">
      <c r="A73" s="24" t="s">
        <v>48</v>
      </c>
      <c s="29" t="s">
        <v>99</v>
      </c>
      <c s="29" t="s">
        <v>873</v>
      </c>
      <c s="24" t="s">
        <v>50</v>
      </c>
      <c s="30" t="s">
        <v>874</v>
      </c>
      <c s="31" t="s">
        <v>222</v>
      </c>
      <c s="32">
        <v>0.7</v>
      </c>
      <c s="33">
        <v>0</v>
      </c>
      <c s="33">
        <f>ROUND(ROUND(H73,2)*ROUND(G73,3),2)</f>
      </c>
      <c r="O73">
        <f>(I73*21)/100</f>
      </c>
      <c t="s">
        <v>26</v>
      </c>
    </row>
    <row r="74" spans="1:5" ht="12.75">
      <c r="A74" s="34" t="s">
        <v>53</v>
      </c>
      <c r="E74" s="35" t="s">
        <v>875</v>
      </c>
    </row>
    <row r="75" spans="1:5" ht="12.75">
      <c r="A75" s="36" t="s">
        <v>55</v>
      </c>
      <c r="E75" s="37" t="s">
        <v>876</v>
      </c>
    </row>
    <row r="76" spans="1:5" ht="89.25">
      <c r="A76" t="s">
        <v>57</v>
      </c>
      <c r="E76" s="35" t="s">
        <v>426</v>
      </c>
    </row>
    <row r="77" spans="1:18" ht="12.75" customHeight="1">
      <c r="A77" s="6" t="s">
        <v>46</v>
      </c>
      <c s="6"/>
      <c s="40" t="s">
        <v>77</v>
      </c>
      <c s="6"/>
      <c s="27" t="s">
        <v>708</v>
      </c>
      <c s="6"/>
      <c s="6"/>
      <c s="6"/>
      <c s="41">
        <f>0+Q77</f>
      </c>
      <c r="O77">
        <f>0+R77</f>
      </c>
      <c r="Q77">
        <f>0+I78</f>
      </c>
      <c>
        <f>0+O78</f>
      </c>
    </row>
    <row r="78" spans="1:16" ht="12.75">
      <c r="A78" s="24" t="s">
        <v>48</v>
      </c>
      <c s="29" t="s">
        <v>101</v>
      </c>
      <c s="29" t="s">
        <v>877</v>
      </c>
      <c s="24" t="s">
        <v>50</v>
      </c>
      <c s="30" t="s">
        <v>878</v>
      </c>
      <c s="31" t="s">
        <v>243</v>
      </c>
      <c s="32">
        <v>66</v>
      </c>
      <c s="33">
        <v>0</v>
      </c>
      <c s="33">
        <f>ROUND(ROUND(H78,2)*ROUND(G78,3),2)</f>
      </c>
      <c r="O78">
        <f>(I78*21)/100</f>
      </c>
      <c t="s">
        <v>26</v>
      </c>
    </row>
    <row r="79" spans="1:5" ht="12.75">
      <c r="A79" s="34" t="s">
        <v>53</v>
      </c>
      <c r="E79" s="35" t="s">
        <v>879</v>
      </c>
    </row>
    <row r="80" spans="1:5" ht="12.75">
      <c r="A80" s="36" t="s">
        <v>55</v>
      </c>
      <c r="E80" s="37" t="s">
        <v>50</v>
      </c>
    </row>
    <row r="81" spans="1:5" ht="76.5">
      <c r="A81" t="s">
        <v>57</v>
      </c>
      <c r="E81" s="35" t="s">
        <v>880</v>
      </c>
    </row>
    <row r="82" spans="1:18" ht="12.75" customHeight="1">
      <c r="A82" s="6" t="s">
        <v>46</v>
      </c>
      <c s="6"/>
      <c s="40" t="s">
        <v>80</v>
      </c>
      <c s="6"/>
      <c s="27" t="s">
        <v>432</v>
      </c>
      <c s="6"/>
      <c s="6"/>
      <c s="6"/>
      <c s="41">
        <f>0+Q82</f>
      </c>
      <c r="O82">
        <f>0+R82</f>
      </c>
      <c r="Q82">
        <f>0+I83+I87+I91+I95+I99+I103+I107+I111+I115+I119+I123</f>
      </c>
      <c>
        <f>0+O83+O87+O91+O95+O99+O103+O107+O111+O115+O119+O123</f>
      </c>
    </row>
    <row r="83" spans="1:16" ht="12.75">
      <c r="A83" s="24" t="s">
        <v>48</v>
      </c>
      <c s="29" t="s">
        <v>105</v>
      </c>
      <c s="29" t="s">
        <v>820</v>
      </c>
      <c s="24" t="s">
        <v>50</v>
      </c>
      <c s="30" t="s">
        <v>881</v>
      </c>
      <c s="31" t="s">
        <v>243</v>
      </c>
      <c s="32">
        <v>2.1</v>
      </c>
      <c s="33">
        <v>0</v>
      </c>
      <c s="33">
        <f>ROUND(ROUND(H83,2)*ROUND(G83,3),2)</f>
      </c>
      <c r="O83">
        <f>(I83*21)/100</f>
      </c>
      <c t="s">
        <v>26</v>
      </c>
    </row>
    <row r="84" spans="1:5" ht="12.75">
      <c r="A84" s="34" t="s">
        <v>53</v>
      </c>
      <c r="E84" s="35" t="s">
        <v>882</v>
      </c>
    </row>
    <row r="85" spans="1:5" ht="12.75">
      <c r="A85" s="36" t="s">
        <v>55</v>
      </c>
      <c r="E85" s="37" t="s">
        <v>883</v>
      </c>
    </row>
    <row r="86" spans="1:5" ht="242.25">
      <c r="A86" t="s">
        <v>57</v>
      </c>
      <c r="E86" s="35" t="s">
        <v>824</v>
      </c>
    </row>
    <row r="87" spans="1:16" ht="12.75">
      <c r="A87" s="24" t="s">
        <v>48</v>
      </c>
      <c s="29" t="s">
        <v>110</v>
      </c>
      <c s="29" t="s">
        <v>884</v>
      </c>
      <c s="24" t="s">
        <v>50</v>
      </c>
      <c s="30" t="s">
        <v>885</v>
      </c>
      <c s="31" t="s">
        <v>243</v>
      </c>
      <c s="32">
        <v>69.6</v>
      </c>
      <c s="33">
        <v>0</v>
      </c>
      <c s="33">
        <f>ROUND(ROUND(H87,2)*ROUND(G87,3),2)</f>
      </c>
      <c r="O87">
        <f>(I87*21)/100</f>
      </c>
      <c t="s">
        <v>26</v>
      </c>
    </row>
    <row r="88" spans="1:5" ht="63.75">
      <c r="A88" s="34" t="s">
        <v>53</v>
      </c>
      <c r="E88" s="35" t="s">
        <v>886</v>
      </c>
    </row>
    <row r="89" spans="1:5" ht="12.75">
      <c r="A89" s="36" t="s">
        <v>55</v>
      </c>
      <c r="E89" s="37" t="s">
        <v>887</v>
      </c>
    </row>
    <row r="90" spans="1:5" ht="255">
      <c r="A90" t="s">
        <v>57</v>
      </c>
      <c r="E90" s="35" t="s">
        <v>888</v>
      </c>
    </row>
    <row r="91" spans="1:16" ht="12.75">
      <c r="A91" s="24" t="s">
        <v>48</v>
      </c>
      <c s="29" t="s">
        <v>114</v>
      </c>
      <c s="29" t="s">
        <v>889</v>
      </c>
      <c s="24" t="s">
        <v>50</v>
      </c>
      <c s="30" t="s">
        <v>890</v>
      </c>
      <c s="31" t="s">
        <v>243</v>
      </c>
      <c s="32">
        <v>5.2</v>
      </c>
      <c s="33">
        <v>0</v>
      </c>
      <c s="33">
        <f>ROUND(ROUND(H91,2)*ROUND(G91,3),2)</f>
      </c>
      <c r="O91">
        <f>(I91*21)/100</f>
      </c>
      <c t="s">
        <v>26</v>
      </c>
    </row>
    <row r="92" spans="1:5" ht="38.25">
      <c r="A92" s="34" t="s">
        <v>53</v>
      </c>
      <c r="E92" s="35" t="s">
        <v>891</v>
      </c>
    </row>
    <row r="93" spans="1:5" ht="12.75">
      <c r="A93" s="36" t="s">
        <v>55</v>
      </c>
      <c r="E93" s="37" t="s">
        <v>50</v>
      </c>
    </row>
    <row r="94" spans="1:5" ht="255">
      <c r="A94" t="s">
        <v>57</v>
      </c>
      <c r="E94" s="35" t="s">
        <v>888</v>
      </c>
    </row>
    <row r="95" spans="1:16" ht="12.75">
      <c r="A95" s="24" t="s">
        <v>48</v>
      </c>
      <c s="29" t="s">
        <v>120</v>
      </c>
      <c s="29" t="s">
        <v>892</v>
      </c>
      <c s="24" t="s">
        <v>50</v>
      </c>
      <c s="30" t="s">
        <v>893</v>
      </c>
      <c s="31" t="s">
        <v>243</v>
      </c>
      <c s="32">
        <v>73</v>
      </c>
      <c s="33">
        <v>0</v>
      </c>
      <c s="33">
        <f>ROUND(ROUND(H95,2)*ROUND(G95,3),2)</f>
      </c>
      <c r="O95">
        <f>(I95*21)/100</f>
      </c>
      <c t="s">
        <v>26</v>
      </c>
    </row>
    <row r="96" spans="1:5" ht="38.25">
      <c r="A96" s="34" t="s">
        <v>53</v>
      </c>
      <c r="E96" s="35" t="s">
        <v>894</v>
      </c>
    </row>
    <row r="97" spans="1:5" ht="12.75">
      <c r="A97" s="36" t="s">
        <v>55</v>
      </c>
      <c r="E97" s="37" t="s">
        <v>50</v>
      </c>
    </row>
    <row r="98" spans="1:5" ht="255">
      <c r="A98" t="s">
        <v>57</v>
      </c>
      <c r="E98" s="35" t="s">
        <v>888</v>
      </c>
    </row>
    <row r="99" spans="1:16" ht="12.75">
      <c r="A99" s="24" t="s">
        <v>48</v>
      </c>
      <c s="29" t="s">
        <v>362</v>
      </c>
      <c s="29" t="s">
        <v>895</v>
      </c>
      <c s="24" t="s">
        <v>50</v>
      </c>
      <c s="30" t="s">
        <v>896</v>
      </c>
      <c s="31" t="s">
        <v>69</v>
      </c>
      <c s="32">
        <v>1</v>
      </c>
      <c s="33">
        <v>0</v>
      </c>
      <c s="33">
        <f>ROUND(ROUND(H99,2)*ROUND(G99,3),2)</f>
      </c>
      <c r="O99">
        <f>(I99*21)/100</f>
      </c>
      <c t="s">
        <v>26</v>
      </c>
    </row>
    <row r="100" spans="1:5" ht="12.75">
      <c r="A100" s="34" t="s">
        <v>53</v>
      </c>
      <c r="E100" s="35" t="s">
        <v>897</v>
      </c>
    </row>
    <row r="101" spans="1:5" ht="12.75">
      <c r="A101" s="36" t="s">
        <v>55</v>
      </c>
      <c r="E101" s="37" t="s">
        <v>50</v>
      </c>
    </row>
    <row r="102" spans="1:5" ht="25.5">
      <c r="A102" t="s">
        <v>57</v>
      </c>
      <c r="E102" s="35" t="s">
        <v>898</v>
      </c>
    </row>
    <row r="103" spans="1:16" ht="12.75">
      <c r="A103" s="24" t="s">
        <v>48</v>
      </c>
      <c s="29" t="s">
        <v>367</v>
      </c>
      <c s="29" t="s">
        <v>899</v>
      </c>
      <c s="24" t="s">
        <v>50</v>
      </c>
      <c s="30" t="s">
        <v>900</v>
      </c>
      <c s="31" t="s">
        <v>69</v>
      </c>
      <c s="32">
        <v>1</v>
      </c>
      <c s="33">
        <v>0</v>
      </c>
      <c s="33">
        <f>ROUND(ROUND(H103,2)*ROUND(G103,3),2)</f>
      </c>
      <c r="O103">
        <f>(I103*21)/100</f>
      </c>
      <c t="s">
        <v>26</v>
      </c>
    </row>
    <row r="104" spans="1:5" ht="25.5">
      <c r="A104" s="34" t="s">
        <v>53</v>
      </c>
      <c r="E104" s="35" t="s">
        <v>901</v>
      </c>
    </row>
    <row r="105" spans="1:5" ht="12.75">
      <c r="A105" s="36" t="s">
        <v>55</v>
      </c>
      <c r="E105" s="37" t="s">
        <v>50</v>
      </c>
    </row>
    <row r="106" spans="1:5" ht="25.5">
      <c r="A106" t="s">
        <v>57</v>
      </c>
      <c r="E106" s="35" t="s">
        <v>898</v>
      </c>
    </row>
    <row r="107" spans="1:16" ht="12.75">
      <c r="A107" s="24" t="s">
        <v>48</v>
      </c>
      <c s="29" t="s">
        <v>372</v>
      </c>
      <c s="29" t="s">
        <v>902</v>
      </c>
      <c s="24" t="s">
        <v>791</v>
      </c>
      <c s="30" t="s">
        <v>903</v>
      </c>
      <c s="31" t="s">
        <v>69</v>
      </c>
      <c s="32">
        <v>7</v>
      </c>
      <c s="33">
        <v>0</v>
      </c>
      <c s="33">
        <f>ROUND(ROUND(H107,2)*ROUND(G107,3),2)</f>
      </c>
      <c r="O107">
        <f>(I107*21)/100</f>
      </c>
      <c t="s">
        <v>26</v>
      </c>
    </row>
    <row r="108" spans="1:5" ht="12.75">
      <c r="A108" s="34" t="s">
        <v>53</v>
      </c>
      <c r="E108" s="35" t="s">
        <v>50</v>
      </c>
    </row>
    <row r="109" spans="1:5" ht="12.75">
      <c r="A109" s="36" t="s">
        <v>55</v>
      </c>
      <c r="E109" s="37" t="s">
        <v>50</v>
      </c>
    </row>
    <row r="110" spans="1:5" ht="38.25">
      <c r="A110" t="s">
        <v>57</v>
      </c>
      <c r="E110" s="35" t="s">
        <v>904</v>
      </c>
    </row>
    <row r="111" spans="1:16" ht="12.75">
      <c r="A111" s="24" t="s">
        <v>48</v>
      </c>
      <c s="29" t="s">
        <v>378</v>
      </c>
      <c s="29" t="s">
        <v>905</v>
      </c>
      <c s="24" t="s">
        <v>50</v>
      </c>
      <c s="30" t="s">
        <v>906</v>
      </c>
      <c s="31" t="s">
        <v>243</v>
      </c>
      <c s="32">
        <v>139.2</v>
      </c>
      <c s="33">
        <v>0</v>
      </c>
      <c s="33">
        <f>ROUND(ROUND(H111,2)*ROUND(G111,3),2)</f>
      </c>
      <c r="O111">
        <f>(I111*21)/100</f>
      </c>
      <c t="s">
        <v>26</v>
      </c>
    </row>
    <row r="112" spans="1:5" ht="25.5">
      <c r="A112" s="34" t="s">
        <v>53</v>
      </c>
      <c r="E112" s="35" t="s">
        <v>907</v>
      </c>
    </row>
    <row r="113" spans="1:5" ht="12.75">
      <c r="A113" s="36" t="s">
        <v>55</v>
      </c>
      <c r="E113" s="37" t="s">
        <v>908</v>
      </c>
    </row>
    <row r="114" spans="1:5" ht="51">
      <c r="A114" t="s">
        <v>57</v>
      </c>
      <c r="E114" s="35" t="s">
        <v>909</v>
      </c>
    </row>
    <row r="115" spans="1:16" ht="12.75">
      <c r="A115" s="24" t="s">
        <v>48</v>
      </c>
      <c s="29" t="s">
        <v>383</v>
      </c>
      <c s="29" t="s">
        <v>910</v>
      </c>
      <c s="24" t="s">
        <v>50</v>
      </c>
      <c s="30" t="s">
        <v>911</v>
      </c>
      <c s="31" t="s">
        <v>243</v>
      </c>
      <c s="32">
        <v>69.6</v>
      </c>
      <c s="33">
        <v>0</v>
      </c>
      <c s="33">
        <f>ROUND(ROUND(H115,2)*ROUND(G115,3),2)</f>
      </c>
      <c r="O115">
        <f>(I115*21)/100</f>
      </c>
      <c t="s">
        <v>26</v>
      </c>
    </row>
    <row r="116" spans="1:5" ht="25.5">
      <c r="A116" s="34" t="s">
        <v>53</v>
      </c>
      <c r="E116" s="35" t="s">
        <v>912</v>
      </c>
    </row>
    <row r="117" spans="1:5" ht="12.75">
      <c r="A117" s="36" t="s">
        <v>55</v>
      </c>
      <c r="E117" s="37" t="s">
        <v>913</v>
      </c>
    </row>
    <row r="118" spans="1:5" ht="38.25">
      <c r="A118" t="s">
        <v>57</v>
      </c>
      <c r="E118" s="35" t="s">
        <v>904</v>
      </c>
    </row>
    <row r="119" spans="1:16" ht="12.75">
      <c r="A119" s="24" t="s">
        <v>48</v>
      </c>
      <c s="29" t="s">
        <v>389</v>
      </c>
      <c s="29" t="s">
        <v>914</v>
      </c>
      <c s="24" t="s">
        <v>50</v>
      </c>
      <c s="30" t="s">
        <v>915</v>
      </c>
      <c s="31" t="s">
        <v>243</v>
      </c>
      <c s="32">
        <v>69.6</v>
      </c>
      <c s="33">
        <v>0</v>
      </c>
      <c s="33">
        <f>ROUND(ROUND(H119,2)*ROUND(G119,3),2)</f>
      </c>
      <c r="O119">
        <f>(I119*21)/100</f>
      </c>
      <c t="s">
        <v>26</v>
      </c>
    </row>
    <row r="120" spans="1:5" ht="12.75">
      <c r="A120" s="34" t="s">
        <v>53</v>
      </c>
      <c r="E120" s="35" t="s">
        <v>916</v>
      </c>
    </row>
    <row r="121" spans="1:5" ht="12.75">
      <c r="A121" s="36" t="s">
        <v>55</v>
      </c>
      <c r="E121" s="37" t="s">
        <v>887</v>
      </c>
    </row>
    <row r="122" spans="1:5" ht="51">
      <c r="A122" t="s">
        <v>57</v>
      </c>
      <c r="E122" s="35" t="s">
        <v>784</v>
      </c>
    </row>
    <row r="123" spans="1:16" ht="12.75">
      <c r="A123" s="24" t="s">
        <v>48</v>
      </c>
      <c s="29" t="s">
        <v>395</v>
      </c>
      <c s="29" t="s">
        <v>917</v>
      </c>
      <c s="24" t="s">
        <v>50</v>
      </c>
      <c s="30" t="s">
        <v>918</v>
      </c>
      <c s="31" t="s">
        <v>243</v>
      </c>
      <c s="32">
        <v>69.6</v>
      </c>
      <c s="33">
        <v>0</v>
      </c>
      <c s="33">
        <f>ROUND(ROUND(H123,2)*ROUND(G123,3),2)</f>
      </c>
      <c r="O123">
        <f>(I123*21)/100</f>
      </c>
      <c t="s">
        <v>26</v>
      </c>
    </row>
    <row r="124" spans="1:5" ht="12.75">
      <c r="A124" s="34" t="s">
        <v>53</v>
      </c>
      <c r="E124" s="35" t="s">
        <v>916</v>
      </c>
    </row>
    <row r="125" spans="1:5" ht="12.75">
      <c r="A125" s="36" t="s">
        <v>55</v>
      </c>
      <c r="E125" s="37" t="s">
        <v>887</v>
      </c>
    </row>
    <row r="126" spans="1:5" ht="25.5">
      <c r="A126" t="s">
        <v>57</v>
      </c>
      <c r="E126" s="35" t="s">
        <v>919</v>
      </c>
    </row>
    <row r="127" spans="1:18" ht="12.75" customHeight="1">
      <c r="A127" s="6" t="s">
        <v>46</v>
      </c>
      <c s="6"/>
      <c s="40" t="s">
        <v>43</v>
      </c>
      <c s="6"/>
      <c s="27" t="s">
        <v>789</v>
      </c>
      <c s="6"/>
      <c s="6"/>
      <c s="6"/>
      <c s="41">
        <f>0+Q127</f>
      </c>
      <c r="O127">
        <f>0+R127</f>
      </c>
      <c r="Q127">
        <f>0+I128+I132+I136+I140+I144+I148+I152</f>
      </c>
      <c>
        <f>0+O128+O132+O136+O140+O144+O148+O152</f>
      </c>
    </row>
    <row r="128" spans="1:16" ht="12.75">
      <c r="A128" s="24" t="s">
        <v>48</v>
      </c>
      <c s="29" t="s">
        <v>401</v>
      </c>
      <c s="29" t="s">
        <v>920</v>
      </c>
      <c s="24" t="s">
        <v>50</v>
      </c>
      <c s="30" t="s">
        <v>921</v>
      </c>
      <c s="31" t="s">
        <v>69</v>
      </c>
      <c s="32">
        <v>1</v>
      </c>
      <c s="33">
        <v>0</v>
      </c>
      <c s="33">
        <f>ROUND(ROUND(H128,2)*ROUND(G128,3),2)</f>
      </c>
      <c r="O128">
        <f>(I128*21)/100</f>
      </c>
      <c t="s">
        <v>26</v>
      </c>
    </row>
    <row r="129" spans="1:5" ht="25.5">
      <c r="A129" s="34" t="s">
        <v>53</v>
      </c>
      <c r="E129" s="35" t="s">
        <v>922</v>
      </c>
    </row>
    <row r="130" spans="1:5" ht="12.75">
      <c r="A130" s="36" t="s">
        <v>55</v>
      </c>
      <c r="E130" s="37" t="s">
        <v>50</v>
      </c>
    </row>
    <row r="131" spans="1:5" ht="25.5">
      <c r="A131" t="s">
        <v>57</v>
      </c>
      <c r="E131" s="35" t="s">
        <v>139</v>
      </c>
    </row>
    <row r="132" spans="1:16" ht="12.75">
      <c r="A132" s="24" t="s">
        <v>48</v>
      </c>
      <c s="29" t="s">
        <v>406</v>
      </c>
      <c s="29" t="s">
        <v>923</v>
      </c>
      <c s="24" t="s">
        <v>50</v>
      </c>
      <c s="30" t="s">
        <v>924</v>
      </c>
      <c s="31" t="s">
        <v>243</v>
      </c>
      <c s="32">
        <v>6</v>
      </c>
      <c s="33">
        <v>0</v>
      </c>
      <c s="33">
        <f>ROUND(ROUND(H132,2)*ROUND(G132,3),2)</f>
      </c>
      <c r="O132">
        <f>(I132*21)/100</f>
      </c>
      <c t="s">
        <v>26</v>
      </c>
    </row>
    <row r="133" spans="1:5" ht="12.75">
      <c r="A133" s="34" t="s">
        <v>53</v>
      </c>
      <c r="E133" s="35" t="s">
        <v>925</v>
      </c>
    </row>
    <row r="134" spans="1:5" ht="12.75">
      <c r="A134" s="36" t="s">
        <v>55</v>
      </c>
      <c r="E134" s="37" t="s">
        <v>926</v>
      </c>
    </row>
    <row r="135" spans="1:5" ht="38.25">
      <c r="A135" t="s">
        <v>57</v>
      </c>
      <c r="E135" s="35" t="s">
        <v>927</v>
      </c>
    </row>
    <row r="136" spans="1:16" ht="12.75">
      <c r="A136" s="24" t="s">
        <v>48</v>
      </c>
      <c s="29" t="s">
        <v>410</v>
      </c>
      <c s="29" t="s">
        <v>790</v>
      </c>
      <c s="24" t="s">
        <v>791</v>
      </c>
      <c s="30" t="s">
        <v>792</v>
      </c>
      <c s="31" t="s">
        <v>243</v>
      </c>
      <c s="32">
        <v>162.1</v>
      </c>
      <c s="33">
        <v>0</v>
      </c>
      <c s="33">
        <f>ROUND(ROUND(H136,2)*ROUND(G136,3),2)</f>
      </c>
      <c r="O136">
        <f>(I136*21)/100</f>
      </c>
      <c t="s">
        <v>26</v>
      </c>
    </row>
    <row r="137" spans="1:5" ht="12.75">
      <c r="A137" s="34" t="s">
        <v>53</v>
      </c>
      <c r="E137" s="35" t="s">
        <v>50</v>
      </c>
    </row>
    <row r="138" spans="1:5" ht="38.25">
      <c r="A138" s="36" t="s">
        <v>55</v>
      </c>
      <c r="E138" s="37" t="s">
        <v>928</v>
      </c>
    </row>
    <row r="139" spans="1:5" ht="25.5">
      <c r="A139" t="s">
        <v>57</v>
      </c>
      <c r="E139" s="35" t="s">
        <v>508</v>
      </c>
    </row>
    <row r="140" spans="1:16" ht="12.75">
      <c r="A140" s="24" t="s">
        <v>48</v>
      </c>
      <c s="29" t="s">
        <v>416</v>
      </c>
      <c s="29" t="s">
        <v>529</v>
      </c>
      <c s="24" t="s">
        <v>791</v>
      </c>
      <c s="30" t="s">
        <v>530</v>
      </c>
      <c s="31" t="s">
        <v>222</v>
      </c>
      <c s="32">
        <v>6</v>
      </c>
      <c s="33">
        <v>0</v>
      </c>
      <c s="33">
        <f>ROUND(ROUND(H140,2)*ROUND(G140,3),2)</f>
      </c>
      <c r="O140">
        <f>(I140*21)/100</f>
      </c>
      <c t="s">
        <v>26</v>
      </c>
    </row>
    <row r="141" spans="1:5" ht="25.5">
      <c r="A141" s="34" t="s">
        <v>53</v>
      </c>
      <c r="E141" s="35" t="s">
        <v>793</v>
      </c>
    </row>
    <row r="142" spans="1:5" ht="12.75">
      <c r="A142" s="36" t="s">
        <v>55</v>
      </c>
      <c r="E142" s="37" t="s">
        <v>50</v>
      </c>
    </row>
    <row r="143" spans="1:5" ht="165.75">
      <c r="A143" t="s">
        <v>57</v>
      </c>
      <c r="E143" s="35" t="s">
        <v>794</v>
      </c>
    </row>
    <row r="144" spans="1:16" ht="12.75">
      <c r="A144" s="24" t="s">
        <v>48</v>
      </c>
      <c s="29" t="s">
        <v>421</v>
      </c>
      <c s="29" t="s">
        <v>929</v>
      </c>
      <c s="24" t="s">
        <v>50</v>
      </c>
      <c s="30" t="s">
        <v>930</v>
      </c>
      <c s="31" t="s">
        <v>69</v>
      </c>
      <c s="32">
        <v>1</v>
      </c>
      <c s="33">
        <v>0</v>
      </c>
      <c s="33">
        <f>ROUND(ROUND(H144,2)*ROUND(G144,3),2)</f>
      </c>
      <c r="O144">
        <f>(I144*21)/100</f>
      </c>
      <c t="s">
        <v>26</v>
      </c>
    </row>
    <row r="145" spans="1:5" ht="25.5">
      <c r="A145" s="34" t="s">
        <v>53</v>
      </c>
      <c r="E145" s="35" t="s">
        <v>931</v>
      </c>
    </row>
    <row r="146" spans="1:5" ht="12.75">
      <c r="A146" s="36" t="s">
        <v>55</v>
      </c>
      <c r="E146" s="37" t="s">
        <v>50</v>
      </c>
    </row>
    <row r="147" spans="1:5" ht="89.25">
      <c r="A147" t="s">
        <v>57</v>
      </c>
      <c r="E147" s="35" t="s">
        <v>556</v>
      </c>
    </row>
    <row r="148" spans="1:16" ht="12.75">
      <c r="A148" s="24" t="s">
        <v>48</v>
      </c>
      <c s="29" t="s">
        <v>427</v>
      </c>
      <c s="29" t="s">
        <v>932</v>
      </c>
      <c s="24" t="s">
        <v>50</v>
      </c>
      <c s="30" t="s">
        <v>933</v>
      </c>
      <c s="31" t="s">
        <v>243</v>
      </c>
      <c s="32">
        <v>55</v>
      </c>
      <c s="33">
        <v>0</v>
      </c>
      <c s="33">
        <f>ROUND(ROUND(H148,2)*ROUND(G148,3),2)</f>
      </c>
      <c r="O148">
        <f>(I148*21)/100</f>
      </c>
      <c t="s">
        <v>26</v>
      </c>
    </row>
    <row r="149" spans="1:5" ht="25.5">
      <c r="A149" s="34" t="s">
        <v>53</v>
      </c>
      <c r="E149" s="35" t="s">
        <v>934</v>
      </c>
    </row>
    <row r="150" spans="1:5" ht="12.75">
      <c r="A150" s="36" t="s">
        <v>55</v>
      </c>
      <c r="E150" s="37" t="s">
        <v>50</v>
      </c>
    </row>
    <row r="151" spans="1:5" ht="76.5">
      <c r="A151" t="s">
        <v>57</v>
      </c>
      <c r="E151" s="35" t="s">
        <v>802</v>
      </c>
    </row>
    <row r="152" spans="1:16" ht="12.75">
      <c r="A152" s="24" t="s">
        <v>48</v>
      </c>
      <c s="29" t="s">
        <v>433</v>
      </c>
      <c s="29" t="s">
        <v>932</v>
      </c>
      <c s="24" t="s">
        <v>32</v>
      </c>
      <c s="30" t="s">
        <v>933</v>
      </c>
      <c s="31" t="s">
        <v>243</v>
      </c>
      <c s="32">
        <v>78.2</v>
      </c>
      <c s="33">
        <v>0</v>
      </c>
      <c s="33">
        <f>ROUND(ROUND(H152,2)*ROUND(G152,3),2)</f>
      </c>
      <c r="O152">
        <f>(I152*21)/100</f>
      </c>
      <c t="s">
        <v>26</v>
      </c>
    </row>
    <row r="153" spans="1:5" ht="25.5">
      <c r="A153" s="34" t="s">
        <v>53</v>
      </c>
      <c r="E153" s="35" t="s">
        <v>935</v>
      </c>
    </row>
    <row r="154" spans="1:5" ht="12.75">
      <c r="A154" s="36" t="s">
        <v>55</v>
      </c>
      <c r="E154" s="37" t="s">
        <v>936</v>
      </c>
    </row>
    <row r="155" spans="1:5" ht="76.5">
      <c r="A155" t="s">
        <v>57</v>
      </c>
      <c r="E155" s="35" t="s">
        <v>802</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11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0+O9+O22+O55+O64+O73+O110</f>
      </c>
      <c t="s">
        <v>25</v>
      </c>
    </row>
    <row r="3" spans="1:16" ht="15" customHeight="1">
      <c r="A3" t="s">
        <v>11</v>
      </c>
      <c s="12" t="s">
        <v>13</v>
      </c>
      <c s="13" t="s">
        <v>14</v>
      </c>
      <c s="1"/>
      <c s="14" t="s">
        <v>15</v>
      </c>
      <c s="1"/>
      <c s="9"/>
      <c s="8" t="s">
        <v>937</v>
      </c>
      <c s="38">
        <f>0+I9+I22+I55+I64+I73+I110</f>
      </c>
      <c r="O3" t="s">
        <v>22</v>
      </c>
      <c t="s">
        <v>26</v>
      </c>
    </row>
    <row r="4" spans="1:16" ht="15" customHeight="1">
      <c r="A4" t="s">
        <v>16</v>
      </c>
      <c s="12" t="s">
        <v>17</v>
      </c>
      <c s="13" t="s">
        <v>835</v>
      </c>
      <c s="1"/>
      <c s="14" t="s">
        <v>836</v>
      </c>
      <c s="1"/>
      <c s="1"/>
      <c s="11"/>
      <c s="11"/>
      <c r="O4" t="s">
        <v>23</v>
      </c>
      <c t="s">
        <v>26</v>
      </c>
    </row>
    <row r="5" spans="1:16" ht="12.75" customHeight="1">
      <c r="A5" t="s">
        <v>20</v>
      </c>
      <c s="16" t="s">
        <v>21</v>
      </c>
      <c s="17" t="s">
        <v>937</v>
      </c>
      <c s="6"/>
      <c s="18" t="s">
        <v>938</v>
      </c>
      <c s="6"/>
      <c s="6"/>
      <c s="6"/>
      <c s="6"/>
      <c r="O5" t="s">
        <v>24</v>
      </c>
      <c t="s">
        <v>26</v>
      </c>
    </row>
    <row r="6" spans="1:9" ht="12.75" customHeight="1">
      <c r="A6" s="15" t="s">
        <v>29</v>
      </c>
      <c s="15" t="s">
        <v>31</v>
      </c>
      <c s="15" t="s">
        <v>33</v>
      </c>
      <c s="15" t="s">
        <v>34</v>
      </c>
      <c s="15" t="s">
        <v>35</v>
      </c>
      <c s="15" t="s">
        <v>37</v>
      </c>
      <c s="15" t="s">
        <v>39</v>
      </c>
      <c s="15" t="s">
        <v>41</v>
      </c>
      <c s="15"/>
    </row>
    <row r="7" spans="1:9" ht="12.75" customHeight="1">
      <c r="A7" s="15"/>
      <c s="15"/>
      <c s="15"/>
      <c s="15"/>
      <c s="15"/>
      <c s="15"/>
      <c s="15"/>
      <c s="15" t="s">
        <v>42</v>
      </c>
      <c s="15" t="s">
        <v>44</v>
      </c>
    </row>
    <row r="8" spans="1:9" ht="12.75" customHeight="1">
      <c r="A8" s="15" t="s">
        <v>30</v>
      </c>
      <c s="15" t="s">
        <v>32</v>
      </c>
      <c s="15" t="s">
        <v>26</v>
      </c>
      <c s="15" t="s">
        <v>25</v>
      </c>
      <c s="15" t="s">
        <v>36</v>
      </c>
      <c s="15" t="s">
        <v>38</v>
      </c>
      <c s="15" t="s">
        <v>40</v>
      </c>
      <c s="15" t="s">
        <v>43</v>
      </c>
      <c s="15" t="s">
        <v>45</v>
      </c>
    </row>
    <row r="9" spans="1:18" ht="12.75" customHeight="1">
      <c r="A9" s="25" t="s">
        <v>46</v>
      </c>
      <c s="25"/>
      <c s="26" t="s">
        <v>30</v>
      </c>
      <c s="25"/>
      <c s="27" t="s">
        <v>47</v>
      </c>
      <c s="25"/>
      <c s="25"/>
      <c s="25"/>
      <c s="28">
        <f>0+Q9</f>
      </c>
      <c r="O9">
        <f>0+R9</f>
      </c>
      <c r="Q9">
        <f>0+I10+I14+I18</f>
      </c>
      <c>
        <f>0+O10+O14+O18</f>
      </c>
    </row>
    <row r="10" spans="1:16" ht="12.75">
      <c r="A10" s="24" t="s">
        <v>48</v>
      </c>
      <c s="29" t="s">
        <v>32</v>
      </c>
      <c s="29" t="s">
        <v>726</v>
      </c>
      <c s="24" t="s">
        <v>50</v>
      </c>
      <c s="30" t="s">
        <v>727</v>
      </c>
      <c s="31" t="s">
        <v>211</v>
      </c>
      <c s="32">
        <v>161.244</v>
      </c>
      <c s="33">
        <v>0</v>
      </c>
      <c s="33">
        <f>ROUND(ROUND(H10,2)*ROUND(G10,3),2)</f>
      </c>
      <c r="O10">
        <f>(I10*21)/100</f>
      </c>
      <c t="s">
        <v>26</v>
      </c>
    </row>
    <row r="11" spans="1:5" ht="12.75">
      <c r="A11" s="34" t="s">
        <v>53</v>
      </c>
      <c r="E11" s="35" t="s">
        <v>50</v>
      </c>
    </row>
    <row r="12" spans="1:5" ht="38.25">
      <c r="A12" s="36" t="s">
        <v>55</v>
      </c>
      <c r="E12" s="37" t="s">
        <v>839</v>
      </c>
    </row>
    <row r="13" spans="1:5" ht="25.5">
      <c r="A13" t="s">
        <v>57</v>
      </c>
      <c r="E13" s="35" t="s">
        <v>276</v>
      </c>
    </row>
    <row r="14" spans="1:16" ht="12.75">
      <c r="A14" s="24" t="s">
        <v>48</v>
      </c>
      <c s="29" t="s">
        <v>26</v>
      </c>
      <c s="29" t="s">
        <v>729</v>
      </c>
      <c s="24" t="s">
        <v>50</v>
      </c>
      <c s="30" t="s">
        <v>730</v>
      </c>
      <c s="31" t="s">
        <v>211</v>
      </c>
      <c s="32">
        <v>0.391</v>
      </c>
      <c s="33">
        <v>0</v>
      </c>
      <c s="33">
        <f>ROUND(ROUND(H14,2)*ROUND(G14,3),2)</f>
      </c>
      <c r="O14">
        <f>(I14*21)/100</f>
      </c>
      <c t="s">
        <v>26</v>
      </c>
    </row>
    <row r="15" spans="1:5" ht="12.75">
      <c r="A15" s="34" t="s">
        <v>53</v>
      </c>
      <c r="E15" s="35" t="s">
        <v>50</v>
      </c>
    </row>
    <row r="16" spans="1:5" ht="12.75">
      <c r="A16" s="36" t="s">
        <v>55</v>
      </c>
      <c r="E16" s="37" t="s">
        <v>939</v>
      </c>
    </row>
    <row r="17" spans="1:5" ht="25.5">
      <c r="A17" t="s">
        <v>57</v>
      </c>
      <c r="E17" s="35" t="s">
        <v>276</v>
      </c>
    </row>
    <row r="18" spans="1:16" ht="12.75">
      <c r="A18" s="24" t="s">
        <v>48</v>
      </c>
      <c s="29" t="s">
        <v>25</v>
      </c>
      <c s="29" t="s">
        <v>731</v>
      </c>
      <c s="24" t="s">
        <v>50</v>
      </c>
      <c s="30" t="s">
        <v>732</v>
      </c>
      <c s="31" t="s">
        <v>211</v>
      </c>
      <c s="32">
        <v>0.231</v>
      </c>
      <c s="33">
        <v>0</v>
      </c>
      <c s="33">
        <f>ROUND(ROUND(H18,2)*ROUND(G18,3),2)</f>
      </c>
      <c r="O18">
        <f>(I18*21)/100</f>
      </c>
      <c t="s">
        <v>26</v>
      </c>
    </row>
    <row r="19" spans="1:5" ht="12.75">
      <c r="A19" s="34" t="s">
        <v>53</v>
      </c>
      <c r="E19" s="35" t="s">
        <v>50</v>
      </c>
    </row>
    <row r="20" spans="1:5" ht="12.75">
      <c r="A20" s="36" t="s">
        <v>55</v>
      </c>
      <c r="E20" s="37" t="s">
        <v>940</v>
      </c>
    </row>
    <row r="21" spans="1:5" ht="25.5">
      <c r="A21" t="s">
        <v>57</v>
      </c>
      <c r="E21" s="35" t="s">
        <v>276</v>
      </c>
    </row>
    <row r="22" spans="1:18" ht="12.75" customHeight="1">
      <c r="A22" s="6" t="s">
        <v>46</v>
      </c>
      <c s="6"/>
      <c s="40" t="s">
        <v>32</v>
      </c>
      <c s="6"/>
      <c s="27" t="s">
        <v>208</v>
      </c>
      <c s="6"/>
      <c s="6"/>
      <c s="6"/>
      <c s="41">
        <f>0+Q22</f>
      </c>
      <c r="O22">
        <f>0+R22</f>
      </c>
      <c r="Q22">
        <f>0+I23+I27+I31+I35+I39+I43+I47+I51</f>
      </c>
      <c>
        <f>0+O23+O27+O31+O35+O39+O43+O47+O51</f>
      </c>
    </row>
    <row r="23" spans="1:16" ht="25.5">
      <c r="A23" s="24" t="s">
        <v>48</v>
      </c>
      <c s="29" t="s">
        <v>36</v>
      </c>
      <c s="29" t="s">
        <v>737</v>
      </c>
      <c s="24" t="s">
        <v>50</v>
      </c>
      <c s="30" t="s">
        <v>738</v>
      </c>
      <c s="31" t="s">
        <v>211</v>
      </c>
      <c s="32">
        <v>0.391</v>
      </c>
      <c s="33">
        <v>0</v>
      </c>
      <c s="33">
        <f>ROUND(ROUND(H23,2)*ROUND(G23,3),2)</f>
      </c>
      <c r="O23">
        <f>(I23*21)/100</f>
      </c>
      <c t="s">
        <v>26</v>
      </c>
    </row>
    <row r="24" spans="1:5" ht="12.75">
      <c r="A24" s="34" t="s">
        <v>53</v>
      </c>
      <c r="E24" s="35" t="s">
        <v>739</v>
      </c>
    </row>
    <row r="25" spans="1:5" ht="12.75">
      <c r="A25" s="36" t="s">
        <v>55</v>
      </c>
      <c r="E25" s="37" t="s">
        <v>939</v>
      </c>
    </row>
    <row r="26" spans="1:5" ht="63.75">
      <c r="A26" t="s">
        <v>57</v>
      </c>
      <c r="E26" s="35" t="s">
        <v>214</v>
      </c>
    </row>
    <row r="27" spans="1:16" ht="12.75">
      <c r="A27" s="24" t="s">
        <v>48</v>
      </c>
      <c s="29" t="s">
        <v>38</v>
      </c>
      <c s="29" t="s">
        <v>842</v>
      </c>
      <c s="24" t="s">
        <v>50</v>
      </c>
      <c s="30" t="s">
        <v>843</v>
      </c>
      <c s="31" t="s">
        <v>211</v>
      </c>
      <c s="32">
        <v>0.231</v>
      </c>
      <c s="33">
        <v>0</v>
      </c>
      <c s="33">
        <f>ROUND(ROUND(H27,2)*ROUND(G27,3),2)</f>
      </c>
      <c r="O27">
        <f>(I27*21)/100</f>
      </c>
      <c t="s">
        <v>26</v>
      </c>
    </row>
    <row r="28" spans="1:5" ht="12.75">
      <c r="A28" s="34" t="s">
        <v>53</v>
      </c>
      <c r="E28" s="35" t="s">
        <v>941</v>
      </c>
    </row>
    <row r="29" spans="1:5" ht="12.75">
      <c r="A29" s="36" t="s">
        <v>55</v>
      </c>
      <c r="E29" s="37" t="s">
        <v>942</v>
      </c>
    </row>
    <row r="30" spans="1:5" ht="63.75">
      <c r="A30" t="s">
        <v>57</v>
      </c>
      <c r="E30" s="35" t="s">
        <v>214</v>
      </c>
    </row>
    <row r="31" spans="1:16" ht="12.75">
      <c r="A31" s="24" t="s">
        <v>48</v>
      </c>
      <c s="29" t="s">
        <v>40</v>
      </c>
      <c s="29" t="s">
        <v>943</v>
      </c>
      <c s="24" t="s">
        <v>50</v>
      </c>
      <c s="30" t="s">
        <v>944</v>
      </c>
      <c s="31" t="s">
        <v>211</v>
      </c>
      <c s="32">
        <v>0.033</v>
      </c>
      <c s="33">
        <v>0</v>
      </c>
      <c s="33">
        <f>ROUND(ROUND(H31,2)*ROUND(G31,3),2)</f>
      </c>
      <c r="O31">
        <f>(I31*21)/100</f>
      </c>
      <c t="s">
        <v>26</v>
      </c>
    </row>
    <row r="32" spans="1:5" ht="12.75">
      <c r="A32" s="34" t="s">
        <v>53</v>
      </c>
      <c r="E32" s="35" t="s">
        <v>945</v>
      </c>
    </row>
    <row r="33" spans="1:5" ht="12.75">
      <c r="A33" s="36" t="s">
        <v>55</v>
      </c>
      <c r="E33" s="37" t="s">
        <v>946</v>
      </c>
    </row>
    <row r="34" spans="1:5" ht="63.75">
      <c r="A34" t="s">
        <v>57</v>
      </c>
      <c r="E34" s="35" t="s">
        <v>214</v>
      </c>
    </row>
    <row r="35" spans="1:16" ht="25.5">
      <c r="A35" s="24" t="s">
        <v>48</v>
      </c>
      <c s="29" t="s">
        <v>77</v>
      </c>
      <c s="29" t="s">
        <v>947</v>
      </c>
      <c s="24" t="s">
        <v>50</v>
      </c>
      <c s="30" t="s">
        <v>948</v>
      </c>
      <c s="31" t="s">
        <v>211</v>
      </c>
      <c s="32">
        <v>42.768</v>
      </c>
      <c s="33">
        <v>0</v>
      </c>
      <c s="33">
        <f>ROUND(ROUND(H35,2)*ROUND(G35,3),2)</f>
      </c>
      <c r="O35">
        <f>(I35*21)/100</f>
      </c>
      <c t="s">
        <v>26</v>
      </c>
    </row>
    <row r="36" spans="1:5" ht="12.75">
      <c r="A36" s="34" t="s">
        <v>53</v>
      </c>
      <c r="E36" s="35" t="s">
        <v>949</v>
      </c>
    </row>
    <row r="37" spans="1:5" ht="38.25">
      <c r="A37" s="36" t="s">
        <v>55</v>
      </c>
      <c r="E37" s="37" t="s">
        <v>846</v>
      </c>
    </row>
    <row r="38" spans="1:5" ht="63.75">
      <c r="A38" t="s">
        <v>57</v>
      </c>
      <c r="E38" s="35" t="s">
        <v>214</v>
      </c>
    </row>
    <row r="39" spans="1:16" ht="12.75">
      <c r="A39" s="24" t="s">
        <v>48</v>
      </c>
      <c s="29" t="s">
        <v>80</v>
      </c>
      <c s="29" t="s">
        <v>745</v>
      </c>
      <c s="24" t="s">
        <v>50</v>
      </c>
      <c s="30" t="s">
        <v>746</v>
      </c>
      <c s="31" t="s">
        <v>211</v>
      </c>
      <c s="32">
        <v>19.601</v>
      </c>
      <c s="33">
        <v>0</v>
      </c>
      <c s="33">
        <f>ROUND(ROUND(H39,2)*ROUND(G39,3),2)</f>
      </c>
      <c r="O39">
        <f>(I39*21)/100</f>
      </c>
      <c t="s">
        <v>26</v>
      </c>
    </row>
    <row r="40" spans="1:5" ht="12.75">
      <c r="A40" s="34" t="s">
        <v>53</v>
      </c>
      <c r="E40" s="35" t="s">
        <v>850</v>
      </c>
    </row>
    <row r="41" spans="1:5" ht="38.25">
      <c r="A41" s="36" t="s">
        <v>55</v>
      </c>
      <c r="E41" s="37" t="s">
        <v>950</v>
      </c>
    </row>
    <row r="42" spans="1:5" ht="318.75">
      <c r="A42" t="s">
        <v>57</v>
      </c>
      <c r="E42" s="35" t="s">
        <v>219</v>
      </c>
    </row>
    <row r="43" spans="1:16" ht="12.75">
      <c r="A43" s="24" t="s">
        <v>48</v>
      </c>
      <c s="29" t="s">
        <v>43</v>
      </c>
      <c s="29" t="s">
        <v>749</v>
      </c>
      <c s="24" t="s">
        <v>50</v>
      </c>
      <c s="30" t="s">
        <v>750</v>
      </c>
      <c s="31" t="s">
        <v>211</v>
      </c>
      <c s="32">
        <v>19.601</v>
      </c>
      <c s="33">
        <v>0</v>
      </c>
      <c s="33">
        <f>ROUND(ROUND(H43,2)*ROUND(G43,3),2)</f>
      </c>
      <c r="O43">
        <f>(I43*21)/100</f>
      </c>
      <c t="s">
        <v>26</v>
      </c>
    </row>
    <row r="44" spans="1:5" ht="12.75">
      <c r="A44" s="34" t="s">
        <v>53</v>
      </c>
      <c r="E44" s="35" t="s">
        <v>50</v>
      </c>
    </row>
    <row r="45" spans="1:5" ht="12.75">
      <c r="A45" s="36" t="s">
        <v>55</v>
      </c>
      <c r="E45" s="37" t="s">
        <v>951</v>
      </c>
    </row>
    <row r="46" spans="1:5" ht="191.25">
      <c r="A46" t="s">
        <v>57</v>
      </c>
      <c r="E46" s="35" t="s">
        <v>752</v>
      </c>
    </row>
    <row r="47" spans="1:16" ht="12.75">
      <c r="A47" s="24" t="s">
        <v>48</v>
      </c>
      <c s="29" t="s">
        <v>45</v>
      </c>
      <c s="29" t="s">
        <v>320</v>
      </c>
      <c s="24" t="s">
        <v>50</v>
      </c>
      <c s="30" t="s">
        <v>321</v>
      </c>
      <c s="31" t="s">
        <v>211</v>
      </c>
      <c s="32">
        <v>14.862</v>
      </c>
      <c s="33">
        <v>0</v>
      </c>
      <c s="33">
        <f>ROUND(ROUND(H47,2)*ROUND(G47,3),2)</f>
      </c>
      <c r="O47">
        <f>(I47*21)/100</f>
      </c>
      <c t="s">
        <v>26</v>
      </c>
    </row>
    <row r="48" spans="1:5" ht="12.75">
      <c r="A48" s="34" t="s">
        <v>53</v>
      </c>
      <c r="E48" s="35" t="s">
        <v>853</v>
      </c>
    </row>
    <row r="49" spans="1:5" ht="63.75">
      <c r="A49" s="36" t="s">
        <v>55</v>
      </c>
      <c r="E49" s="37" t="s">
        <v>952</v>
      </c>
    </row>
    <row r="50" spans="1:5" ht="229.5">
      <c r="A50" t="s">
        <v>57</v>
      </c>
      <c r="E50" s="35" t="s">
        <v>324</v>
      </c>
    </row>
    <row r="51" spans="1:16" ht="12.75">
      <c r="A51" s="24" t="s">
        <v>48</v>
      </c>
      <c s="29" t="s">
        <v>87</v>
      </c>
      <c s="29" t="s">
        <v>755</v>
      </c>
      <c s="24" t="s">
        <v>50</v>
      </c>
      <c s="30" t="s">
        <v>756</v>
      </c>
      <c s="31" t="s">
        <v>211</v>
      </c>
      <c s="32">
        <v>4.884</v>
      </c>
      <c s="33">
        <v>0</v>
      </c>
      <c s="33">
        <f>ROUND(ROUND(H51,2)*ROUND(G51,3),2)</f>
      </c>
      <c r="O51">
        <f>(I51*21)/100</f>
      </c>
      <c t="s">
        <v>26</v>
      </c>
    </row>
    <row r="52" spans="1:5" ht="25.5">
      <c r="A52" s="34" t="s">
        <v>53</v>
      </c>
      <c r="E52" s="35" t="s">
        <v>855</v>
      </c>
    </row>
    <row r="53" spans="1:5" ht="12.75">
      <c r="A53" s="36" t="s">
        <v>55</v>
      </c>
      <c r="E53" s="37" t="s">
        <v>953</v>
      </c>
    </row>
    <row r="54" spans="1:5" ht="293.25">
      <c r="A54" t="s">
        <v>57</v>
      </c>
      <c r="E54" s="35" t="s">
        <v>759</v>
      </c>
    </row>
    <row r="55" spans="1:18" ht="12.75" customHeight="1">
      <c r="A55" s="6" t="s">
        <v>46</v>
      </c>
      <c s="6"/>
      <c s="40" t="s">
        <v>36</v>
      </c>
      <c s="6"/>
      <c s="27" t="s">
        <v>343</v>
      </c>
      <c s="6"/>
      <c s="6"/>
      <c s="6"/>
      <c s="41">
        <f>0+Q55</f>
      </c>
      <c r="O55">
        <f>0+R55</f>
      </c>
      <c r="Q55">
        <f>0+I56+I60</f>
      </c>
      <c>
        <f>0+O56+O60</f>
      </c>
    </row>
    <row r="56" spans="1:16" ht="12.75">
      <c r="A56" s="24" t="s">
        <v>48</v>
      </c>
      <c s="29" t="s">
        <v>89</v>
      </c>
      <c s="29" t="s">
        <v>353</v>
      </c>
      <c s="24" t="s">
        <v>50</v>
      </c>
      <c s="30" t="s">
        <v>354</v>
      </c>
      <c s="31" t="s">
        <v>211</v>
      </c>
      <c s="32">
        <v>1.221</v>
      </c>
      <c s="33">
        <v>0</v>
      </c>
      <c s="33">
        <f>ROUND(ROUND(H56,2)*ROUND(G56,3),2)</f>
      </c>
      <c r="O56">
        <f>(I56*21)/100</f>
      </c>
      <c t="s">
        <v>26</v>
      </c>
    </row>
    <row r="57" spans="1:5" ht="25.5">
      <c r="A57" s="34" t="s">
        <v>53</v>
      </c>
      <c r="E57" s="35" t="s">
        <v>861</v>
      </c>
    </row>
    <row r="58" spans="1:5" ht="12.75">
      <c r="A58" s="36" t="s">
        <v>55</v>
      </c>
      <c r="E58" s="37" t="s">
        <v>954</v>
      </c>
    </row>
    <row r="59" spans="1:5" ht="38.25">
      <c r="A59" t="s">
        <v>57</v>
      </c>
      <c r="E59" s="35" t="s">
        <v>342</v>
      </c>
    </row>
    <row r="60" spans="1:16" ht="12.75">
      <c r="A60" s="24" t="s">
        <v>48</v>
      </c>
      <c s="29" t="s">
        <v>91</v>
      </c>
      <c s="29" t="s">
        <v>868</v>
      </c>
      <c s="24" t="s">
        <v>50</v>
      </c>
      <c s="30" t="s">
        <v>869</v>
      </c>
      <c s="31" t="s">
        <v>222</v>
      </c>
      <c s="32">
        <v>7.7</v>
      </c>
      <c s="33">
        <v>0</v>
      </c>
      <c s="33">
        <f>ROUND(ROUND(H60,2)*ROUND(G60,3),2)</f>
      </c>
      <c r="O60">
        <f>(I60*21)/100</f>
      </c>
      <c t="s">
        <v>26</v>
      </c>
    </row>
    <row r="61" spans="1:5" ht="12.75">
      <c r="A61" s="34" t="s">
        <v>53</v>
      </c>
      <c r="E61" s="35" t="s">
        <v>955</v>
      </c>
    </row>
    <row r="62" spans="1:5" ht="12.75">
      <c r="A62" s="36" t="s">
        <v>55</v>
      </c>
      <c r="E62" s="37" t="s">
        <v>956</v>
      </c>
    </row>
    <row r="63" spans="1:5" ht="102">
      <c r="A63" t="s">
        <v>57</v>
      </c>
      <c r="E63" s="35" t="s">
        <v>872</v>
      </c>
    </row>
    <row r="64" spans="1:18" ht="12.75" customHeight="1">
      <c r="A64" s="6" t="s">
        <v>46</v>
      </c>
      <c s="6"/>
      <c s="40" t="s">
        <v>38</v>
      </c>
      <c s="6"/>
      <c s="27" t="s">
        <v>226</v>
      </c>
      <c s="6"/>
      <c s="6"/>
      <c s="6"/>
      <c s="41">
        <f>0+Q64</f>
      </c>
      <c r="O64">
        <f>0+R64</f>
      </c>
      <c r="Q64">
        <f>0+I65+I69</f>
      </c>
      <c>
        <f>0+O65+O69</f>
      </c>
    </row>
    <row r="65" spans="1:16" ht="12.75">
      <c r="A65" s="24" t="s">
        <v>48</v>
      </c>
      <c s="29" t="s">
        <v>95</v>
      </c>
      <c s="29" t="s">
        <v>957</v>
      </c>
      <c s="24" t="s">
        <v>50</v>
      </c>
      <c s="30" t="s">
        <v>958</v>
      </c>
      <c s="31" t="s">
        <v>222</v>
      </c>
      <c s="32">
        <v>1.54</v>
      </c>
      <c s="33">
        <v>0</v>
      </c>
      <c s="33">
        <f>ROUND(ROUND(H65,2)*ROUND(G65,3),2)</f>
      </c>
      <c r="O65">
        <f>(I65*21)/100</f>
      </c>
      <c t="s">
        <v>26</v>
      </c>
    </row>
    <row r="66" spans="1:5" ht="12.75">
      <c r="A66" s="34" t="s">
        <v>53</v>
      </c>
      <c r="E66" s="35" t="s">
        <v>959</v>
      </c>
    </row>
    <row r="67" spans="1:5" ht="12.75">
      <c r="A67" s="36" t="s">
        <v>55</v>
      </c>
      <c r="E67" s="37" t="s">
        <v>960</v>
      </c>
    </row>
    <row r="68" spans="1:5" ht="127.5">
      <c r="A68" t="s">
        <v>57</v>
      </c>
      <c r="E68" s="35" t="s">
        <v>361</v>
      </c>
    </row>
    <row r="69" spans="1:16" ht="12.75">
      <c r="A69" s="24" t="s">
        <v>48</v>
      </c>
      <c s="29" t="s">
        <v>97</v>
      </c>
      <c s="29" t="s">
        <v>961</v>
      </c>
      <c s="24" t="s">
        <v>50</v>
      </c>
      <c s="30" t="s">
        <v>962</v>
      </c>
      <c s="31" t="s">
        <v>222</v>
      </c>
      <c s="32">
        <v>1.54</v>
      </c>
      <c s="33">
        <v>0</v>
      </c>
      <c s="33">
        <f>ROUND(ROUND(H69,2)*ROUND(G69,3),2)</f>
      </c>
      <c r="O69">
        <f>(I69*21)/100</f>
      </c>
      <c t="s">
        <v>26</v>
      </c>
    </row>
    <row r="70" spans="1:5" ht="12.75">
      <c r="A70" s="34" t="s">
        <v>53</v>
      </c>
      <c r="E70" s="35" t="s">
        <v>963</v>
      </c>
    </row>
    <row r="71" spans="1:5" ht="12.75">
      <c r="A71" s="36" t="s">
        <v>55</v>
      </c>
      <c r="E71" s="37" t="s">
        <v>960</v>
      </c>
    </row>
    <row r="72" spans="1:5" ht="140.25">
      <c r="A72" t="s">
        <v>57</v>
      </c>
      <c r="E72" s="35" t="s">
        <v>400</v>
      </c>
    </row>
    <row r="73" spans="1:18" ht="12.75" customHeight="1">
      <c r="A73" s="6" t="s">
        <v>46</v>
      </c>
      <c s="6"/>
      <c s="40" t="s">
        <v>80</v>
      </c>
      <c s="6"/>
      <c s="27" t="s">
        <v>432</v>
      </c>
      <c s="6"/>
      <c s="6"/>
      <c s="6"/>
      <c s="41">
        <f>0+Q73</f>
      </c>
      <c r="O73">
        <f>0+R73</f>
      </c>
      <c r="Q73">
        <f>0+I74+I78+I82+I86+I90+I94+I98+I102+I106</f>
      </c>
      <c>
        <f>0+O74+O78+O82+O86+O90+O94+O98+O102+O106</f>
      </c>
    </row>
    <row r="74" spans="1:16" ht="12.75">
      <c r="A74" s="24" t="s">
        <v>48</v>
      </c>
      <c s="29" t="s">
        <v>99</v>
      </c>
      <c s="29" t="s">
        <v>820</v>
      </c>
      <c s="24" t="s">
        <v>50</v>
      </c>
      <c s="30" t="s">
        <v>881</v>
      </c>
      <c s="31" t="s">
        <v>243</v>
      </c>
      <c s="32">
        <v>4.2</v>
      </c>
      <c s="33">
        <v>0</v>
      </c>
      <c s="33">
        <f>ROUND(ROUND(H74,2)*ROUND(G74,3),2)</f>
      </c>
      <c r="O74">
        <f>(I74*21)/100</f>
      </c>
      <c t="s">
        <v>26</v>
      </c>
    </row>
    <row r="75" spans="1:5" ht="12.75">
      <c r="A75" s="34" t="s">
        <v>53</v>
      </c>
      <c r="E75" s="35" t="s">
        <v>882</v>
      </c>
    </row>
    <row r="76" spans="1:5" ht="12.75">
      <c r="A76" s="36" t="s">
        <v>55</v>
      </c>
      <c r="E76" s="37" t="s">
        <v>964</v>
      </c>
    </row>
    <row r="77" spans="1:5" ht="242.25">
      <c r="A77" t="s">
        <v>57</v>
      </c>
      <c r="E77" s="35" t="s">
        <v>824</v>
      </c>
    </row>
    <row r="78" spans="1:16" ht="12.75">
      <c r="A78" s="24" t="s">
        <v>48</v>
      </c>
      <c s="29" t="s">
        <v>101</v>
      </c>
      <c s="29" t="s">
        <v>965</v>
      </c>
      <c s="24" t="s">
        <v>791</v>
      </c>
      <c s="30" t="s">
        <v>966</v>
      </c>
      <c s="31" t="s">
        <v>69</v>
      </c>
      <c s="32">
        <v>1</v>
      </c>
      <c s="33">
        <v>0</v>
      </c>
      <c s="33">
        <f>ROUND(ROUND(H78,2)*ROUND(G78,3),2)</f>
      </c>
      <c r="O78">
        <f>(I78*21)/100</f>
      </c>
      <c t="s">
        <v>26</v>
      </c>
    </row>
    <row r="79" spans="1:5" ht="38.25">
      <c r="A79" s="34" t="s">
        <v>53</v>
      </c>
      <c r="E79" s="35" t="s">
        <v>967</v>
      </c>
    </row>
    <row r="80" spans="1:5" ht="12.75">
      <c r="A80" s="36" t="s">
        <v>55</v>
      </c>
      <c r="E80" s="37" t="s">
        <v>50</v>
      </c>
    </row>
    <row r="81" spans="1:5" ht="204">
      <c r="A81" t="s">
        <v>57</v>
      </c>
      <c r="E81" s="35" t="s">
        <v>968</v>
      </c>
    </row>
    <row r="82" spans="1:16" ht="12.75">
      <c r="A82" s="24" t="s">
        <v>48</v>
      </c>
      <c s="29" t="s">
        <v>105</v>
      </c>
      <c s="29" t="s">
        <v>969</v>
      </c>
      <c s="24" t="s">
        <v>50</v>
      </c>
      <c s="30" t="s">
        <v>970</v>
      </c>
      <c s="31" t="s">
        <v>243</v>
      </c>
      <c s="32">
        <v>0.6</v>
      </c>
      <c s="33">
        <v>0</v>
      </c>
      <c s="33">
        <f>ROUND(ROUND(H82,2)*ROUND(G82,3),2)</f>
      </c>
      <c r="O82">
        <f>(I82*21)/100</f>
      </c>
      <c t="s">
        <v>26</v>
      </c>
    </row>
    <row r="83" spans="1:5" ht="25.5">
      <c r="A83" s="34" t="s">
        <v>53</v>
      </c>
      <c r="E83" s="35" t="s">
        <v>971</v>
      </c>
    </row>
    <row r="84" spans="1:5" ht="12.75">
      <c r="A84" s="36" t="s">
        <v>55</v>
      </c>
      <c r="E84" s="37" t="s">
        <v>50</v>
      </c>
    </row>
    <row r="85" spans="1:5" ht="255">
      <c r="A85" t="s">
        <v>57</v>
      </c>
      <c r="E85" s="35" t="s">
        <v>972</v>
      </c>
    </row>
    <row r="86" spans="1:16" ht="12.75">
      <c r="A86" s="24" t="s">
        <v>48</v>
      </c>
      <c s="29" t="s">
        <v>110</v>
      </c>
      <c s="29" t="s">
        <v>889</v>
      </c>
      <c s="24" t="s">
        <v>50</v>
      </c>
      <c s="30" t="s">
        <v>890</v>
      </c>
      <c s="31" t="s">
        <v>243</v>
      </c>
      <c s="32">
        <v>12.3</v>
      </c>
      <c s="33">
        <v>0</v>
      </c>
      <c s="33">
        <f>ROUND(ROUND(H86,2)*ROUND(G86,3),2)</f>
      </c>
      <c r="O86">
        <f>(I86*21)/100</f>
      </c>
      <c t="s">
        <v>26</v>
      </c>
    </row>
    <row r="87" spans="1:5" ht="25.5">
      <c r="A87" s="34" t="s">
        <v>53</v>
      </c>
      <c r="E87" s="35" t="s">
        <v>973</v>
      </c>
    </row>
    <row r="88" spans="1:5" ht="12.75">
      <c r="A88" s="36" t="s">
        <v>55</v>
      </c>
      <c r="E88" s="37" t="s">
        <v>50</v>
      </c>
    </row>
    <row r="89" spans="1:5" ht="255">
      <c r="A89" t="s">
        <v>57</v>
      </c>
      <c r="E89" s="35" t="s">
        <v>888</v>
      </c>
    </row>
    <row r="90" spans="1:16" ht="12.75">
      <c r="A90" s="24" t="s">
        <v>48</v>
      </c>
      <c s="29" t="s">
        <v>114</v>
      </c>
      <c s="29" t="s">
        <v>899</v>
      </c>
      <c s="24" t="s">
        <v>50</v>
      </c>
      <c s="30" t="s">
        <v>900</v>
      </c>
      <c s="31" t="s">
        <v>69</v>
      </c>
      <c s="32">
        <v>1</v>
      </c>
      <c s="33">
        <v>0</v>
      </c>
      <c s="33">
        <f>ROUND(ROUND(H90,2)*ROUND(G90,3),2)</f>
      </c>
      <c r="O90">
        <f>(I90*21)/100</f>
      </c>
      <c t="s">
        <v>26</v>
      </c>
    </row>
    <row r="91" spans="1:5" ht="38.25">
      <c r="A91" s="34" t="s">
        <v>53</v>
      </c>
      <c r="E91" s="35" t="s">
        <v>974</v>
      </c>
    </row>
    <row r="92" spans="1:5" ht="12.75">
      <c r="A92" s="36" t="s">
        <v>55</v>
      </c>
      <c r="E92" s="37" t="s">
        <v>50</v>
      </c>
    </row>
    <row r="93" spans="1:5" ht="25.5">
      <c r="A93" t="s">
        <v>57</v>
      </c>
      <c r="E93" s="35" t="s">
        <v>898</v>
      </c>
    </row>
    <row r="94" spans="1:16" ht="12.75">
      <c r="A94" s="24" t="s">
        <v>48</v>
      </c>
      <c s="29" t="s">
        <v>120</v>
      </c>
      <c s="29" t="s">
        <v>975</v>
      </c>
      <c s="24" t="s">
        <v>50</v>
      </c>
      <c s="30" t="s">
        <v>976</v>
      </c>
      <c s="31" t="s">
        <v>69</v>
      </c>
      <c s="32">
        <v>1</v>
      </c>
      <c s="33">
        <v>0</v>
      </c>
      <c s="33">
        <f>ROUND(ROUND(H94,2)*ROUND(G94,3),2)</f>
      </c>
      <c r="O94">
        <f>(I94*21)/100</f>
      </c>
      <c t="s">
        <v>26</v>
      </c>
    </row>
    <row r="95" spans="1:5" ht="25.5">
      <c r="A95" s="34" t="s">
        <v>53</v>
      </c>
      <c r="E95" s="35" t="s">
        <v>977</v>
      </c>
    </row>
    <row r="96" spans="1:5" ht="12.75">
      <c r="A96" s="36" t="s">
        <v>55</v>
      </c>
      <c r="E96" s="37" t="s">
        <v>50</v>
      </c>
    </row>
    <row r="97" spans="1:5" ht="25.5">
      <c r="A97" t="s">
        <v>57</v>
      </c>
      <c r="E97" s="35" t="s">
        <v>898</v>
      </c>
    </row>
    <row r="98" spans="1:16" ht="12.75">
      <c r="A98" s="24" t="s">
        <v>48</v>
      </c>
      <c s="29" t="s">
        <v>362</v>
      </c>
      <c s="29" t="s">
        <v>910</v>
      </c>
      <c s="24" t="s">
        <v>50</v>
      </c>
      <c s="30" t="s">
        <v>911</v>
      </c>
      <c s="31" t="s">
        <v>243</v>
      </c>
      <c s="32">
        <v>12.3</v>
      </c>
      <c s="33">
        <v>0</v>
      </c>
      <c s="33">
        <f>ROUND(ROUND(H98,2)*ROUND(G98,3),2)</f>
      </c>
      <c r="O98">
        <f>(I98*21)/100</f>
      </c>
      <c t="s">
        <v>26</v>
      </c>
    </row>
    <row r="99" spans="1:5" ht="12.75">
      <c r="A99" s="34" t="s">
        <v>53</v>
      </c>
      <c r="E99" s="35" t="s">
        <v>978</v>
      </c>
    </row>
    <row r="100" spans="1:5" ht="12.75">
      <c r="A100" s="36" t="s">
        <v>55</v>
      </c>
      <c r="E100" s="37" t="s">
        <v>979</v>
      </c>
    </row>
    <row r="101" spans="1:5" ht="38.25">
      <c r="A101" t="s">
        <v>57</v>
      </c>
      <c r="E101" s="35" t="s">
        <v>904</v>
      </c>
    </row>
    <row r="102" spans="1:16" ht="12.75">
      <c r="A102" s="24" t="s">
        <v>48</v>
      </c>
      <c s="29" t="s">
        <v>367</v>
      </c>
      <c s="29" t="s">
        <v>914</v>
      </c>
      <c s="24" t="s">
        <v>50</v>
      </c>
      <c s="30" t="s">
        <v>915</v>
      </c>
      <c s="31" t="s">
        <v>243</v>
      </c>
      <c s="32">
        <v>12.3</v>
      </c>
      <c s="33">
        <v>0</v>
      </c>
      <c s="33">
        <f>ROUND(ROUND(H102,2)*ROUND(G102,3),2)</f>
      </c>
      <c r="O102">
        <f>(I102*21)/100</f>
      </c>
      <c t="s">
        <v>26</v>
      </c>
    </row>
    <row r="103" spans="1:5" ht="12.75">
      <c r="A103" s="34" t="s">
        <v>53</v>
      </c>
      <c r="E103" s="35" t="s">
        <v>50</v>
      </c>
    </row>
    <row r="104" spans="1:5" ht="12.75">
      <c r="A104" s="36" t="s">
        <v>55</v>
      </c>
      <c r="E104" s="37" t="s">
        <v>50</v>
      </c>
    </row>
    <row r="105" spans="1:5" ht="51">
      <c r="A105" t="s">
        <v>57</v>
      </c>
      <c r="E105" s="35" t="s">
        <v>784</v>
      </c>
    </row>
    <row r="106" spans="1:16" ht="12.75">
      <c r="A106" s="24" t="s">
        <v>48</v>
      </c>
      <c s="29" t="s">
        <v>372</v>
      </c>
      <c s="29" t="s">
        <v>917</v>
      </c>
      <c s="24" t="s">
        <v>50</v>
      </c>
      <c s="30" t="s">
        <v>918</v>
      </c>
      <c s="31" t="s">
        <v>243</v>
      </c>
      <c s="32">
        <v>12.3</v>
      </c>
      <c s="33">
        <v>0</v>
      </c>
      <c s="33">
        <f>ROUND(ROUND(H106,2)*ROUND(G106,3),2)</f>
      </c>
      <c r="O106">
        <f>(I106*21)/100</f>
      </c>
      <c t="s">
        <v>26</v>
      </c>
    </row>
    <row r="107" spans="1:5" ht="12.75">
      <c r="A107" s="34" t="s">
        <v>53</v>
      </c>
      <c r="E107" s="35" t="s">
        <v>50</v>
      </c>
    </row>
    <row r="108" spans="1:5" ht="12.75">
      <c r="A108" s="36" t="s">
        <v>55</v>
      </c>
      <c r="E108" s="37" t="s">
        <v>50</v>
      </c>
    </row>
    <row r="109" spans="1:5" ht="25.5">
      <c r="A109" t="s">
        <v>57</v>
      </c>
      <c r="E109" s="35" t="s">
        <v>919</v>
      </c>
    </row>
    <row r="110" spans="1:18" ht="12.75" customHeight="1">
      <c r="A110" s="6" t="s">
        <v>46</v>
      </c>
      <c s="6"/>
      <c s="40" t="s">
        <v>43</v>
      </c>
      <c s="6"/>
      <c s="27" t="s">
        <v>789</v>
      </c>
      <c s="6"/>
      <c s="6"/>
      <c s="6"/>
      <c s="41">
        <f>0+Q110</f>
      </c>
      <c r="O110">
        <f>0+R110</f>
      </c>
      <c r="Q110">
        <f>0+I111+I115</f>
      </c>
      <c>
        <f>0+O111+O115</f>
      </c>
    </row>
    <row r="111" spans="1:16" ht="12.75">
      <c r="A111" s="24" t="s">
        <v>48</v>
      </c>
      <c s="29" t="s">
        <v>378</v>
      </c>
      <c s="29" t="s">
        <v>790</v>
      </c>
      <c s="24" t="s">
        <v>791</v>
      </c>
      <c s="30" t="s">
        <v>792</v>
      </c>
      <c s="31" t="s">
        <v>243</v>
      </c>
      <c s="32">
        <v>17.8</v>
      </c>
      <c s="33">
        <v>0</v>
      </c>
      <c s="33">
        <f>ROUND(ROUND(H111,2)*ROUND(G111,3),2)</f>
      </c>
      <c r="O111">
        <f>(I111*21)/100</f>
      </c>
      <c t="s">
        <v>26</v>
      </c>
    </row>
    <row r="112" spans="1:5" ht="12.75">
      <c r="A112" s="34" t="s">
        <v>53</v>
      </c>
      <c r="E112" s="35" t="s">
        <v>50</v>
      </c>
    </row>
    <row r="113" spans="1:5" ht="12.75">
      <c r="A113" s="36" t="s">
        <v>55</v>
      </c>
      <c r="E113" s="37" t="s">
        <v>980</v>
      </c>
    </row>
    <row r="114" spans="1:5" ht="25.5">
      <c r="A114" t="s">
        <v>57</v>
      </c>
      <c r="E114" s="35" t="s">
        <v>508</v>
      </c>
    </row>
    <row r="115" spans="1:16" ht="12.75">
      <c r="A115" s="24" t="s">
        <v>48</v>
      </c>
      <c s="29" t="s">
        <v>383</v>
      </c>
      <c s="29" t="s">
        <v>932</v>
      </c>
      <c s="24" t="s">
        <v>50</v>
      </c>
      <c s="30" t="s">
        <v>933</v>
      </c>
      <c s="31" t="s">
        <v>243</v>
      </c>
      <c s="32">
        <v>12</v>
      </c>
      <c s="33">
        <v>0</v>
      </c>
      <c s="33">
        <f>ROUND(ROUND(H115,2)*ROUND(G115,3),2)</f>
      </c>
      <c r="O115">
        <f>(I115*21)/100</f>
      </c>
      <c t="s">
        <v>26</v>
      </c>
    </row>
    <row r="116" spans="1:5" ht="25.5">
      <c r="A116" s="34" t="s">
        <v>53</v>
      </c>
      <c r="E116" s="35" t="s">
        <v>981</v>
      </c>
    </row>
    <row r="117" spans="1:5" ht="12.75">
      <c r="A117" s="36" t="s">
        <v>55</v>
      </c>
      <c r="E117" s="37" t="s">
        <v>50</v>
      </c>
    </row>
    <row r="118" spans="1:5" ht="76.5">
      <c r="A118" t="s">
        <v>57</v>
      </c>
      <c r="E118" s="35" t="s">
        <v>802</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1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0+O8+O25+O50+O59+O64+O69+O130+O171+O180</f>
      </c>
      <c t="s">
        <v>25</v>
      </c>
    </row>
    <row r="3" spans="1:16" ht="15" customHeight="1">
      <c r="A3" t="s">
        <v>11</v>
      </c>
      <c s="12" t="s">
        <v>13</v>
      </c>
      <c s="13" t="s">
        <v>14</v>
      </c>
      <c s="1"/>
      <c s="14" t="s">
        <v>15</v>
      </c>
      <c s="1"/>
      <c s="9"/>
      <c s="8" t="s">
        <v>982</v>
      </c>
      <c s="38">
        <f>0+I8+I25+I50+I59+I64+I69+I130+I171+I180</f>
      </c>
      <c r="O3" t="s">
        <v>22</v>
      </c>
      <c t="s">
        <v>26</v>
      </c>
    </row>
    <row r="4" spans="1:16" ht="15" customHeight="1">
      <c r="A4" t="s">
        <v>16</v>
      </c>
      <c s="16" t="s">
        <v>21</v>
      </c>
      <c s="17" t="s">
        <v>982</v>
      </c>
      <c s="6"/>
      <c s="18" t="s">
        <v>983</v>
      </c>
      <c s="6"/>
      <c s="6"/>
      <c s="25"/>
      <c s="25"/>
      <c r="O4" t="s">
        <v>23</v>
      </c>
      <c t="s">
        <v>26</v>
      </c>
    </row>
    <row r="5" spans="1:16" ht="12.75" customHeight="1">
      <c r="A5" s="15" t="s">
        <v>29</v>
      </c>
      <c s="15" t="s">
        <v>31</v>
      </c>
      <c s="15" t="s">
        <v>33</v>
      </c>
      <c s="15" t="s">
        <v>34</v>
      </c>
      <c s="15" t="s">
        <v>35</v>
      </c>
      <c s="15" t="s">
        <v>37</v>
      </c>
      <c s="15" t="s">
        <v>39</v>
      </c>
      <c s="15" t="s">
        <v>41</v>
      </c>
      <c s="15"/>
      <c r="O5" t="s">
        <v>24</v>
      </c>
      <c t="s">
        <v>26</v>
      </c>
    </row>
    <row r="6" spans="1:9" ht="12.75" customHeight="1">
      <c r="A6" s="15"/>
      <c s="15"/>
      <c s="15"/>
      <c s="15"/>
      <c s="15"/>
      <c s="15"/>
      <c s="15"/>
      <c s="15" t="s">
        <v>42</v>
      </c>
      <c s="15" t="s">
        <v>44</v>
      </c>
    </row>
    <row r="7" spans="1:9" ht="12.75" customHeight="1">
      <c r="A7" s="15" t="s">
        <v>30</v>
      </c>
      <c s="15" t="s">
        <v>32</v>
      </c>
      <c s="15" t="s">
        <v>26</v>
      </c>
      <c s="15" t="s">
        <v>25</v>
      </c>
      <c s="15" t="s">
        <v>36</v>
      </c>
      <c s="15" t="s">
        <v>38</v>
      </c>
      <c s="15" t="s">
        <v>40</v>
      </c>
      <c s="15" t="s">
        <v>43</v>
      </c>
      <c s="15" t="s">
        <v>45</v>
      </c>
    </row>
    <row r="8" spans="1:18" ht="12.75" customHeight="1">
      <c r="A8" s="25" t="s">
        <v>46</v>
      </c>
      <c s="25"/>
      <c s="26" t="s">
        <v>30</v>
      </c>
      <c s="25"/>
      <c s="27" t="s">
        <v>47</v>
      </c>
      <c s="25"/>
      <c s="25"/>
      <c s="25"/>
      <c s="28">
        <f>0+Q8</f>
      </c>
      <c r="O8">
        <f>0+R8</f>
      </c>
      <c r="Q8">
        <f>0+I9+I13+I17+I21</f>
      </c>
      <c>
        <f>0+O9+O13+O17+O21</f>
      </c>
    </row>
    <row r="9" spans="1:16" ht="25.5">
      <c r="A9" s="24" t="s">
        <v>48</v>
      </c>
      <c s="29" t="s">
        <v>32</v>
      </c>
      <c s="29" t="s">
        <v>984</v>
      </c>
      <c s="24" t="s">
        <v>50</v>
      </c>
      <c s="30" t="s">
        <v>985</v>
      </c>
      <c s="31" t="s">
        <v>273</v>
      </c>
      <c s="32">
        <v>19.2</v>
      </c>
      <c s="33">
        <v>0</v>
      </c>
      <c s="33">
        <f>ROUND(ROUND(H9,2)*ROUND(G9,3),2)</f>
      </c>
      <c r="O9">
        <f>(I9*21)/100</f>
      </c>
      <c t="s">
        <v>26</v>
      </c>
    </row>
    <row r="10" spans="1:5" ht="12.75">
      <c r="A10" s="34" t="s">
        <v>53</v>
      </c>
      <c r="E10" s="35" t="s">
        <v>50</v>
      </c>
    </row>
    <row r="11" spans="1:5" ht="12.75">
      <c r="A11" s="36" t="s">
        <v>55</v>
      </c>
      <c r="E11" s="37" t="s">
        <v>986</v>
      </c>
    </row>
    <row r="12" spans="1:5" ht="140.25">
      <c r="A12" t="s">
        <v>57</v>
      </c>
      <c r="E12" s="35" t="s">
        <v>987</v>
      </c>
    </row>
    <row r="13" spans="1:16" ht="25.5">
      <c r="A13" s="24" t="s">
        <v>48</v>
      </c>
      <c s="29" t="s">
        <v>26</v>
      </c>
      <c s="29" t="s">
        <v>988</v>
      </c>
      <c s="24" t="s">
        <v>50</v>
      </c>
      <c s="30" t="s">
        <v>989</v>
      </c>
      <c s="31" t="s">
        <v>273</v>
      </c>
      <c s="32">
        <v>3.9</v>
      </c>
      <c s="33">
        <v>0</v>
      </c>
      <c s="33">
        <f>ROUND(ROUND(H13,2)*ROUND(G13,3),2)</f>
      </c>
      <c r="O13">
        <f>(I13*21)/100</f>
      </c>
      <c t="s">
        <v>26</v>
      </c>
    </row>
    <row r="14" spans="1:5" ht="12.75">
      <c r="A14" s="34" t="s">
        <v>53</v>
      </c>
      <c r="E14" s="35" t="s">
        <v>50</v>
      </c>
    </row>
    <row r="15" spans="1:5" ht="12.75">
      <c r="A15" s="36" t="s">
        <v>55</v>
      </c>
      <c r="E15" s="37" t="s">
        <v>986</v>
      </c>
    </row>
    <row r="16" spans="1:5" ht="140.25">
      <c r="A16" t="s">
        <v>57</v>
      </c>
      <c r="E16" s="35" t="s">
        <v>987</v>
      </c>
    </row>
    <row r="17" spans="1:16" ht="25.5">
      <c r="A17" s="24" t="s">
        <v>48</v>
      </c>
      <c s="29" t="s">
        <v>25</v>
      </c>
      <c s="29" t="s">
        <v>990</v>
      </c>
      <c s="24" t="s">
        <v>50</v>
      </c>
      <c s="30" t="s">
        <v>991</v>
      </c>
      <c s="31" t="s">
        <v>273</v>
      </c>
      <c s="32">
        <v>5.25</v>
      </c>
      <c s="33">
        <v>0</v>
      </c>
      <c s="33">
        <f>ROUND(ROUND(H17,2)*ROUND(G17,3),2)</f>
      </c>
      <c r="O17">
        <f>(I17*21)/100</f>
      </c>
      <c t="s">
        <v>26</v>
      </c>
    </row>
    <row r="18" spans="1:5" ht="12.75">
      <c r="A18" s="34" t="s">
        <v>53</v>
      </c>
      <c r="E18" s="35" t="s">
        <v>50</v>
      </c>
    </row>
    <row r="19" spans="1:5" ht="12.75">
      <c r="A19" s="36" t="s">
        <v>55</v>
      </c>
      <c r="E19" s="37" t="s">
        <v>986</v>
      </c>
    </row>
    <row r="20" spans="1:5" ht="140.25">
      <c r="A20" t="s">
        <v>57</v>
      </c>
      <c r="E20" s="35" t="s">
        <v>987</v>
      </c>
    </row>
    <row r="21" spans="1:16" ht="25.5">
      <c r="A21" s="24" t="s">
        <v>48</v>
      </c>
      <c s="29" t="s">
        <v>36</v>
      </c>
      <c s="29" t="s">
        <v>992</v>
      </c>
      <c s="24" t="s">
        <v>50</v>
      </c>
      <c s="30" t="s">
        <v>993</v>
      </c>
      <c s="31" t="s">
        <v>273</v>
      </c>
      <c s="32">
        <v>0.5</v>
      </c>
      <c s="33">
        <v>0</v>
      </c>
      <c s="33">
        <f>ROUND(ROUND(H21,2)*ROUND(G21,3),2)</f>
      </c>
      <c r="O21">
        <f>(I21*21)/100</f>
      </c>
      <c t="s">
        <v>26</v>
      </c>
    </row>
    <row r="22" spans="1:5" ht="12.75">
      <c r="A22" s="34" t="s">
        <v>53</v>
      </c>
      <c r="E22" s="35" t="s">
        <v>50</v>
      </c>
    </row>
    <row r="23" spans="1:5" ht="12.75">
      <c r="A23" s="36" t="s">
        <v>55</v>
      </c>
      <c r="E23" s="37" t="s">
        <v>986</v>
      </c>
    </row>
    <row r="24" spans="1:5" ht="140.25">
      <c r="A24" t="s">
        <v>57</v>
      </c>
      <c r="E24" s="35" t="s">
        <v>987</v>
      </c>
    </row>
    <row r="25" spans="1:18" ht="12.75" customHeight="1">
      <c r="A25" s="6" t="s">
        <v>46</v>
      </c>
      <c s="6"/>
      <c s="40" t="s">
        <v>32</v>
      </c>
      <c s="6"/>
      <c s="27" t="s">
        <v>208</v>
      </c>
      <c s="6"/>
      <c s="6"/>
      <c s="6"/>
      <c s="41">
        <f>0+Q25</f>
      </c>
      <c r="O25">
        <f>0+R25</f>
      </c>
      <c r="Q25">
        <f>0+I26+I30+I34+I38+I42+I46</f>
      </c>
      <c>
        <f>0+O26+O30+O34+O38+O42+O46</f>
      </c>
    </row>
    <row r="26" spans="1:16" ht="12.75">
      <c r="A26" s="24" t="s">
        <v>48</v>
      </c>
      <c s="29" t="s">
        <v>38</v>
      </c>
      <c s="29" t="s">
        <v>994</v>
      </c>
      <c s="24" t="s">
        <v>50</v>
      </c>
      <c s="30" t="s">
        <v>995</v>
      </c>
      <c s="31" t="s">
        <v>222</v>
      </c>
      <c s="32">
        <v>60</v>
      </c>
      <c s="33">
        <v>0</v>
      </c>
      <c s="33">
        <f>ROUND(ROUND(H26,2)*ROUND(G26,3),2)</f>
      </c>
      <c r="O26">
        <f>(I26*21)/100</f>
      </c>
      <c t="s">
        <v>26</v>
      </c>
    </row>
    <row r="27" spans="1:5" ht="12.75">
      <c r="A27" s="34" t="s">
        <v>53</v>
      </c>
      <c r="E27" s="35" t="s">
        <v>50</v>
      </c>
    </row>
    <row r="28" spans="1:5" ht="12.75">
      <c r="A28" s="36" t="s">
        <v>55</v>
      </c>
      <c r="E28" s="37" t="s">
        <v>986</v>
      </c>
    </row>
    <row r="29" spans="1:5" ht="12.75">
      <c r="A29" t="s">
        <v>57</v>
      </c>
      <c r="E29" s="35" t="s">
        <v>996</v>
      </c>
    </row>
    <row r="30" spans="1:16" ht="25.5">
      <c r="A30" s="24" t="s">
        <v>48</v>
      </c>
      <c s="29" t="s">
        <v>40</v>
      </c>
      <c s="29" t="s">
        <v>997</v>
      </c>
      <c s="24" t="s">
        <v>50</v>
      </c>
      <c s="30" t="s">
        <v>998</v>
      </c>
      <c s="31" t="s">
        <v>211</v>
      </c>
      <c s="32">
        <v>2.5</v>
      </c>
      <c s="33">
        <v>0</v>
      </c>
      <c s="33">
        <f>ROUND(ROUND(H30,2)*ROUND(G30,3),2)</f>
      </c>
      <c r="O30">
        <f>(I30*21)/100</f>
      </c>
      <c t="s">
        <v>26</v>
      </c>
    </row>
    <row r="31" spans="1:5" ht="12.75">
      <c r="A31" s="34" t="s">
        <v>53</v>
      </c>
      <c r="E31" s="35" t="s">
        <v>50</v>
      </c>
    </row>
    <row r="32" spans="1:5" ht="12.75">
      <c r="A32" s="36" t="s">
        <v>55</v>
      </c>
      <c r="E32" s="37" t="s">
        <v>986</v>
      </c>
    </row>
    <row r="33" spans="1:5" ht="63.75">
      <c r="A33" t="s">
        <v>57</v>
      </c>
      <c r="E33" s="35" t="s">
        <v>214</v>
      </c>
    </row>
    <row r="34" spans="1:16" ht="12.75">
      <c r="A34" s="24" t="s">
        <v>48</v>
      </c>
      <c s="29" t="s">
        <v>77</v>
      </c>
      <c s="29" t="s">
        <v>215</v>
      </c>
      <c s="24" t="s">
        <v>50</v>
      </c>
      <c s="30" t="s">
        <v>216</v>
      </c>
      <c s="31" t="s">
        <v>211</v>
      </c>
      <c s="32">
        <v>2.75</v>
      </c>
      <c s="33">
        <v>0</v>
      </c>
      <c s="33">
        <f>ROUND(ROUND(H34,2)*ROUND(G34,3),2)</f>
      </c>
      <c r="O34">
        <f>(I34*21)/100</f>
      </c>
      <c t="s">
        <v>26</v>
      </c>
    </row>
    <row r="35" spans="1:5" ht="12.75">
      <c r="A35" s="34" t="s">
        <v>53</v>
      </c>
      <c r="E35" s="35" t="s">
        <v>50</v>
      </c>
    </row>
    <row r="36" spans="1:5" ht="12.75">
      <c r="A36" s="36" t="s">
        <v>55</v>
      </c>
      <c r="E36" s="37" t="s">
        <v>986</v>
      </c>
    </row>
    <row r="37" spans="1:5" ht="318.75">
      <c r="A37" t="s">
        <v>57</v>
      </c>
      <c r="E37" s="35" t="s">
        <v>219</v>
      </c>
    </row>
    <row r="38" spans="1:16" ht="12.75">
      <c r="A38" s="24" t="s">
        <v>48</v>
      </c>
      <c s="29" t="s">
        <v>80</v>
      </c>
      <c s="29" t="s">
        <v>999</v>
      </c>
      <c s="24" t="s">
        <v>50</v>
      </c>
      <c s="30" t="s">
        <v>1000</v>
      </c>
      <c s="31" t="s">
        <v>1001</v>
      </c>
      <c s="32">
        <v>45</v>
      </c>
      <c s="33">
        <v>0</v>
      </c>
      <c s="33">
        <f>ROUND(ROUND(H38,2)*ROUND(G38,3),2)</f>
      </c>
      <c r="O38">
        <f>(I38*21)/100</f>
      </c>
      <c t="s">
        <v>26</v>
      </c>
    </row>
    <row r="39" spans="1:5" ht="12.75">
      <c r="A39" s="34" t="s">
        <v>53</v>
      </c>
      <c r="E39" s="35" t="s">
        <v>50</v>
      </c>
    </row>
    <row r="40" spans="1:5" ht="12.75">
      <c r="A40" s="36" t="s">
        <v>55</v>
      </c>
      <c r="E40" s="37" t="s">
        <v>986</v>
      </c>
    </row>
    <row r="41" spans="1:5" ht="25.5">
      <c r="A41" t="s">
        <v>57</v>
      </c>
      <c r="E41" s="35" t="s">
        <v>1002</v>
      </c>
    </row>
    <row r="42" spans="1:16" ht="12.75">
      <c r="A42" s="24" t="s">
        <v>48</v>
      </c>
      <c s="29" t="s">
        <v>43</v>
      </c>
      <c s="29" t="s">
        <v>320</v>
      </c>
      <c s="24" t="s">
        <v>50</v>
      </c>
      <c s="30" t="s">
        <v>321</v>
      </c>
      <c s="31" t="s">
        <v>211</v>
      </c>
      <c s="32">
        <v>24.25</v>
      </c>
      <c s="33">
        <v>0</v>
      </c>
      <c s="33">
        <f>ROUND(ROUND(H42,2)*ROUND(G42,3),2)</f>
      </c>
      <c r="O42">
        <f>(I42*21)/100</f>
      </c>
      <c t="s">
        <v>26</v>
      </c>
    </row>
    <row r="43" spans="1:5" ht="12.75">
      <c r="A43" s="34" t="s">
        <v>53</v>
      </c>
      <c r="E43" s="35" t="s">
        <v>50</v>
      </c>
    </row>
    <row r="44" spans="1:5" ht="12.75">
      <c r="A44" s="36" t="s">
        <v>55</v>
      </c>
      <c r="E44" s="37" t="s">
        <v>986</v>
      </c>
    </row>
    <row r="45" spans="1:5" ht="229.5">
      <c r="A45" t="s">
        <v>57</v>
      </c>
      <c r="E45" s="35" t="s">
        <v>324</v>
      </c>
    </row>
    <row r="46" spans="1:16" ht="12.75">
      <c r="A46" s="24" t="s">
        <v>48</v>
      </c>
      <c s="29" t="s">
        <v>45</v>
      </c>
      <c s="29" t="s">
        <v>1003</v>
      </c>
      <c s="24" t="s">
        <v>50</v>
      </c>
      <c s="30" t="s">
        <v>1004</v>
      </c>
      <c s="31" t="s">
        <v>222</v>
      </c>
      <c s="32">
        <v>60</v>
      </c>
      <c s="33">
        <v>0</v>
      </c>
      <c s="33">
        <f>ROUND(ROUND(H46,2)*ROUND(G46,3),2)</f>
      </c>
      <c r="O46">
        <f>(I46*21)/100</f>
      </c>
      <c t="s">
        <v>26</v>
      </c>
    </row>
    <row r="47" spans="1:5" ht="12.75">
      <c r="A47" s="34" t="s">
        <v>53</v>
      </c>
      <c r="E47" s="35" t="s">
        <v>50</v>
      </c>
    </row>
    <row r="48" spans="1:5" ht="12.75">
      <c r="A48" s="36" t="s">
        <v>55</v>
      </c>
      <c r="E48" s="37" t="s">
        <v>986</v>
      </c>
    </row>
    <row r="49" spans="1:5" ht="38.25">
      <c r="A49" t="s">
        <v>57</v>
      </c>
      <c r="E49" s="35" t="s">
        <v>1005</v>
      </c>
    </row>
    <row r="50" spans="1:18" ht="12.75" customHeight="1">
      <c r="A50" s="6" t="s">
        <v>46</v>
      </c>
      <c s="6"/>
      <c s="40" t="s">
        <v>1006</v>
      </c>
      <c s="6"/>
      <c s="27" t="s">
        <v>1007</v>
      </c>
      <c s="6"/>
      <c s="6"/>
      <c s="6"/>
      <c s="41">
        <f>0+Q50</f>
      </c>
      <c r="O50">
        <f>0+R50</f>
      </c>
      <c r="Q50">
        <f>0+I51+I55</f>
      </c>
      <c>
        <f>0+O51+O55</f>
      </c>
    </row>
    <row r="51" spans="1:16" ht="12.75">
      <c r="A51" s="24" t="s">
        <v>48</v>
      </c>
      <c s="29" t="s">
        <v>87</v>
      </c>
      <c s="29" t="s">
        <v>1008</v>
      </c>
      <c s="24" t="s">
        <v>50</v>
      </c>
      <c s="30" t="s">
        <v>1009</v>
      </c>
      <c s="31" t="s">
        <v>211</v>
      </c>
      <c s="32">
        <v>25.5</v>
      </c>
      <c s="33">
        <v>0</v>
      </c>
      <c s="33">
        <f>ROUND(ROUND(H51,2)*ROUND(G51,3),2)</f>
      </c>
      <c r="O51">
        <f>(I51*21)/100</f>
      </c>
      <c t="s">
        <v>26</v>
      </c>
    </row>
    <row r="52" spans="1:5" ht="12.75">
      <c r="A52" s="34" t="s">
        <v>53</v>
      </c>
      <c r="E52" s="35" t="s">
        <v>50</v>
      </c>
    </row>
    <row r="53" spans="1:5" ht="12.75">
      <c r="A53" s="36" t="s">
        <v>55</v>
      </c>
      <c r="E53" s="37" t="s">
        <v>986</v>
      </c>
    </row>
    <row r="54" spans="1:5" ht="318.75">
      <c r="A54" t="s">
        <v>57</v>
      </c>
      <c r="E54" s="35" t="s">
        <v>219</v>
      </c>
    </row>
    <row r="55" spans="1:16" ht="12.75">
      <c r="A55" s="24" t="s">
        <v>48</v>
      </c>
      <c s="29" t="s">
        <v>89</v>
      </c>
      <c s="29" t="s">
        <v>1010</v>
      </c>
      <c s="24" t="s">
        <v>50</v>
      </c>
      <c s="30" t="s">
        <v>1011</v>
      </c>
      <c s="31" t="s">
        <v>1001</v>
      </c>
      <c s="32">
        <v>229.5</v>
      </c>
      <c s="33">
        <v>0</v>
      </c>
      <c s="33">
        <f>ROUND(ROUND(H55,2)*ROUND(G55,3),2)</f>
      </c>
      <c r="O55">
        <f>(I55*21)/100</f>
      </c>
      <c t="s">
        <v>26</v>
      </c>
    </row>
    <row r="56" spans="1:5" ht="12.75">
      <c r="A56" s="34" t="s">
        <v>53</v>
      </c>
      <c r="E56" s="35" t="s">
        <v>50</v>
      </c>
    </row>
    <row r="57" spans="1:5" ht="12.75">
      <c r="A57" s="36" t="s">
        <v>55</v>
      </c>
      <c r="E57" s="37" t="s">
        <v>986</v>
      </c>
    </row>
    <row r="58" spans="1:5" ht="25.5">
      <c r="A58" t="s">
        <v>57</v>
      </c>
      <c r="E58" s="35" t="s">
        <v>1002</v>
      </c>
    </row>
    <row r="59" spans="1:18" ht="12.75" customHeight="1">
      <c r="A59" s="6" t="s">
        <v>46</v>
      </c>
      <c s="6"/>
      <c s="40" t="s">
        <v>26</v>
      </c>
      <c s="6"/>
      <c s="27" t="s">
        <v>332</v>
      </c>
      <c s="6"/>
      <c s="6"/>
      <c s="6"/>
      <c s="41">
        <f>0+Q59</f>
      </c>
      <c r="O59">
        <f>0+R59</f>
      </c>
      <c r="Q59">
        <f>0+I60</f>
      </c>
      <c>
        <f>0+O60</f>
      </c>
    </row>
    <row r="60" spans="1:16" ht="12.75">
      <c r="A60" s="24" t="s">
        <v>48</v>
      </c>
      <c s="29" t="s">
        <v>91</v>
      </c>
      <c s="29" t="s">
        <v>1012</v>
      </c>
      <c s="24" t="s">
        <v>50</v>
      </c>
      <c s="30" t="s">
        <v>1013</v>
      </c>
      <c s="31" t="s">
        <v>211</v>
      </c>
      <c s="32">
        <v>1.5</v>
      </c>
      <c s="33">
        <v>0</v>
      </c>
      <c s="33">
        <f>ROUND(ROUND(H60,2)*ROUND(G60,3),2)</f>
      </c>
      <c r="O60">
        <f>(I60*21)/100</f>
      </c>
      <c t="s">
        <v>26</v>
      </c>
    </row>
    <row r="61" spans="1:5" ht="12.75">
      <c r="A61" s="34" t="s">
        <v>53</v>
      </c>
      <c r="E61" s="35" t="s">
        <v>50</v>
      </c>
    </row>
    <row r="62" spans="1:5" ht="12.75">
      <c r="A62" s="36" t="s">
        <v>55</v>
      </c>
      <c r="E62" s="37" t="s">
        <v>986</v>
      </c>
    </row>
    <row r="63" spans="1:5" ht="369.75">
      <c r="A63" t="s">
        <v>57</v>
      </c>
      <c r="E63" s="35" t="s">
        <v>1014</v>
      </c>
    </row>
    <row r="64" spans="1:18" ht="12.75" customHeight="1">
      <c r="A64" s="6" t="s">
        <v>46</v>
      </c>
      <c s="6"/>
      <c s="40" t="s">
        <v>36</v>
      </c>
      <c s="6"/>
      <c s="27" t="s">
        <v>343</v>
      </c>
      <c s="6"/>
      <c s="6"/>
      <c s="6"/>
      <c s="41">
        <f>0+Q64</f>
      </c>
      <c r="O64">
        <f>0+R64</f>
      </c>
      <c r="Q64">
        <f>0+I65</f>
      </c>
      <c>
        <f>0+O65</f>
      </c>
    </row>
    <row r="65" spans="1:16" ht="12.75">
      <c r="A65" s="24" t="s">
        <v>48</v>
      </c>
      <c s="29" t="s">
        <v>95</v>
      </c>
      <c s="29" t="s">
        <v>353</v>
      </c>
      <c s="24" t="s">
        <v>50</v>
      </c>
      <c s="30" t="s">
        <v>354</v>
      </c>
      <c s="31" t="s">
        <v>211</v>
      </c>
      <c s="32">
        <v>5.2</v>
      </c>
      <c s="33">
        <v>0</v>
      </c>
      <c s="33">
        <f>ROUND(ROUND(H65,2)*ROUND(G65,3),2)</f>
      </c>
      <c r="O65">
        <f>(I65*21)/100</f>
      </c>
      <c t="s">
        <v>26</v>
      </c>
    </row>
    <row r="66" spans="1:5" ht="12.75">
      <c r="A66" s="34" t="s">
        <v>53</v>
      </c>
      <c r="E66" s="35" t="s">
        <v>50</v>
      </c>
    </row>
    <row r="67" spans="1:5" ht="12.75">
      <c r="A67" s="36" t="s">
        <v>55</v>
      </c>
      <c r="E67" s="37" t="s">
        <v>986</v>
      </c>
    </row>
    <row r="68" spans="1:5" ht="38.25">
      <c r="A68" t="s">
        <v>57</v>
      </c>
      <c r="E68" s="35" t="s">
        <v>342</v>
      </c>
    </row>
    <row r="69" spans="1:18" ht="12.75" customHeight="1">
      <c r="A69" s="6" t="s">
        <v>46</v>
      </c>
      <c s="6"/>
      <c s="40" t="s">
        <v>77</v>
      </c>
      <c s="6"/>
      <c s="27" t="s">
        <v>708</v>
      </c>
      <c s="6"/>
      <c s="6"/>
      <c s="6"/>
      <c s="41">
        <f>0+Q69</f>
      </c>
      <c r="O69">
        <f>0+R69</f>
      </c>
      <c r="Q69">
        <f>0+I70+I74+I78+I82+I86+I90+I94+I98+I102+I106+I110+I114+I118+I122+I126</f>
      </c>
      <c>
        <f>0+O70+O74+O78+O82+O86+O90+O94+O98+O102+O106+O110+O114+O118+O122+O126</f>
      </c>
    </row>
    <row r="70" spans="1:16" ht="12.75">
      <c r="A70" s="24" t="s">
        <v>48</v>
      </c>
      <c s="29" t="s">
        <v>97</v>
      </c>
      <c s="29" t="s">
        <v>1015</v>
      </c>
      <c s="24" t="s">
        <v>50</v>
      </c>
      <c s="30" t="s">
        <v>1016</v>
      </c>
      <c s="31" t="s">
        <v>243</v>
      </c>
      <c s="32">
        <v>75</v>
      </c>
      <c s="33">
        <v>0</v>
      </c>
      <c s="33">
        <f>ROUND(ROUND(H70,2)*ROUND(G70,3),2)</f>
      </c>
      <c r="O70">
        <f>(I70*21)/100</f>
      </c>
      <c t="s">
        <v>26</v>
      </c>
    </row>
    <row r="71" spans="1:5" ht="12.75">
      <c r="A71" s="34" t="s">
        <v>53</v>
      </c>
      <c r="E71" s="35" t="s">
        <v>50</v>
      </c>
    </row>
    <row r="72" spans="1:5" ht="12.75">
      <c r="A72" s="36" t="s">
        <v>55</v>
      </c>
      <c r="E72" s="37" t="s">
        <v>986</v>
      </c>
    </row>
    <row r="73" spans="1:5" ht="76.5">
      <c r="A73" t="s">
        <v>57</v>
      </c>
      <c r="E73" s="35" t="s">
        <v>880</v>
      </c>
    </row>
    <row r="74" spans="1:16" ht="12.75">
      <c r="A74" s="24" t="s">
        <v>48</v>
      </c>
      <c s="29" t="s">
        <v>99</v>
      </c>
      <c s="29" t="s">
        <v>709</v>
      </c>
      <c s="24" t="s">
        <v>50</v>
      </c>
      <c s="30" t="s">
        <v>710</v>
      </c>
      <c s="31" t="s">
        <v>243</v>
      </c>
      <c s="32">
        <v>60</v>
      </c>
      <c s="33">
        <v>0</v>
      </c>
      <c s="33">
        <f>ROUND(ROUND(H74,2)*ROUND(G74,3),2)</f>
      </c>
      <c r="O74">
        <f>(I74*21)/100</f>
      </c>
      <c t="s">
        <v>26</v>
      </c>
    </row>
    <row r="75" spans="1:5" ht="12.75">
      <c r="A75" s="34" t="s">
        <v>53</v>
      </c>
      <c r="E75" s="35" t="s">
        <v>50</v>
      </c>
    </row>
    <row r="76" spans="1:5" ht="12.75">
      <c r="A76" s="36" t="s">
        <v>55</v>
      </c>
      <c r="E76" s="37" t="s">
        <v>986</v>
      </c>
    </row>
    <row r="77" spans="1:5" ht="76.5">
      <c r="A77" t="s">
        <v>57</v>
      </c>
      <c r="E77" s="35" t="s">
        <v>880</v>
      </c>
    </row>
    <row r="78" spans="1:16" ht="12.75">
      <c r="A78" s="24" t="s">
        <v>48</v>
      </c>
      <c s="29" t="s">
        <v>101</v>
      </c>
      <c s="29" t="s">
        <v>1017</v>
      </c>
      <c s="24" t="s">
        <v>50</v>
      </c>
      <c s="30" t="s">
        <v>1018</v>
      </c>
      <c s="31" t="s">
        <v>243</v>
      </c>
      <c s="32">
        <v>5</v>
      </c>
      <c s="33">
        <v>0</v>
      </c>
      <c s="33">
        <f>ROUND(ROUND(H78,2)*ROUND(G78,3),2)</f>
      </c>
      <c r="O78">
        <f>(I78*21)/100</f>
      </c>
      <c t="s">
        <v>26</v>
      </c>
    </row>
    <row r="79" spans="1:5" ht="12.75">
      <c r="A79" s="34" t="s">
        <v>53</v>
      </c>
      <c r="E79" s="35" t="s">
        <v>50</v>
      </c>
    </row>
    <row r="80" spans="1:5" ht="12.75">
      <c r="A80" s="36" t="s">
        <v>55</v>
      </c>
      <c r="E80" s="37" t="s">
        <v>986</v>
      </c>
    </row>
    <row r="81" spans="1:5" ht="102">
      <c r="A81" t="s">
        <v>57</v>
      </c>
      <c r="E81" s="35" t="s">
        <v>713</v>
      </c>
    </row>
    <row r="82" spans="1:16" ht="12.75">
      <c r="A82" s="24" t="s">
        <v>48</v>
      </c>
      <c s="29" t="s">
        <v>105</v>
      </c>
      <c s="29" t="s">
        <v>1019</v>
      </c>
      <c s="24" t="s">
        <v>50</v>
      </c>
      <c s="30" t="s">
        <v>1020</v>
      </c>
      <c s="31" t="s">
        <v>243</v>
      </c>
      <c s="32">
        <v>60</v>
      </c>
      <c s="33">
        <v>0</v>
      </c>
      <c s="33">
        <f>ROUND(ROUND(H82,2)*ROUND(G82,3),2)</f>
      </c>
      <c r="O82">
        <f>(I82*21)/100</f>
      </c>
      <c t="s">
        <v>26</v>
      </c>
    </row>
    <row r="83" spans="1:5" ht="12.75">
      <c r="A83" s="34" t="s">
        <v>53</v>
      </c>
      <c r="E83" s="35" t="s">
        <v>50</v>
      </c>
    </row>
    <row r="84" spans="1:5" ht="12.75">
      <c r="A84" s="36" t="s">
        <v>55</v>
      </c>
      <c r="E84" s="37" t="s">
        <v>986</v>
      </c>
    </row>
    <row r="85" spans="1:5" ht="76.5">
      <c r="A85" t="s">
        <v>57</v>
      </c>
      <c r="E85" s="35" t="s">
        <v>880</v>
      </c>
    </row>
    <row r="86" spans="1:16" ht="25.5">
      <c r="A86" s="24" t="s">
        <v>48</v>
      </c>
      <c s="29" t="s">
        <v>110</v>
      </c>
      <c s="29" t="s">
        <v>1021</v>
      </c>
      <c s="24" t="s">
        <v>50</v>
      </c>
      <c s="30" t="s">
        <v>1022</v>
      </c>
      <c s="31" t="s">
        <v>69</v>
      </c>
      <c s="32">
        <v>5</v>
      </c>
      <c s="33">
        <v>0</v>
      </c>
      <c s="33">
        <f>ROUND(ROUND(H86,2)*ROUND(G86,3),2)</f>
      </c>
      <c r="O86">
        <f>(I86*21)/100</f>
      </c>
      <c t="s">
        <v>26</v>
      </c>
    </row>
    <row r="87" spans="1:5" ht="12.75">
      <c r="A87" s="34" t="s">
        <v>53</v>
      </c>
      <c r="E87" s="35" t="s">
        <v>50</v>
      </c>
    </row>
    <row r="88" spans="1:5" ht="12.75">
      <c r="A88" s="36" t="s">
        <v>55</v>
      </c>
      <c r="E88" s="37" t="s">
        <v>986</v>
      </c>
    </row>
    <row r="89" spans="1:5" ht="102">
      <c r="A89" t="s">
        <v>57</v>
      </c>
      <c r="E89" s="35" t="s">
        <v>1023</v>
      </c>
    </row>
    <row r="90" spans="1:16" ht="25.5">
      <c r="A90" s="24" t="s">
        <v>48</v>
      </c>
      <c s="29" t="s">
        <v>114</v>
      </c>
      <c s="29" t="s">
        <v>1024</v>
      </c>
      <c s="24" t="s">
        <v>50</v>
      </c>
      <c s="30" t="s">
        <v>1025</v>
      </c>
      <c s="31" t="s">
        <v>243</v>
      </c>
      <c s="32">
        <v>1.5</v>
      </c>
      <c s="33">
        <v>0</v>
      </c>
      <c s="33">
        <f>ROUND(ROUND(H90,2)*ROUND(G90,3),2)</f>
      </c>
      <c r="O90">
        <f>(I90*21)/100</f>
      </c>
      <c t="s">
        <v>26</v>
      </c>
    </row>
    <row r="91" spans="1:5" ht="12.75">
      <c r="A91" s="34" t="s">
        <v>53</v>
      </c>
      <c r="E91" s="35" t="s">
        <v>50</v>
      </c>
    </row>
    <row r="92" spans="1:5" ht="12.75">
      <c r="A92" s="36" t="s">
        <v>55</v>
      </c>
      <c r="E92" s="37" t="s">
        <v>986</v>
      </c>
    </row>
    <row r="93" spans="1:5" ht="89.25">
      <c r="A93" t="s">
        <v>57</v>
      </c>
      <c r="E93" s="35" t="s">
        <v>1026</v>
      </c>
    </row>
    <row r="94" spans="1:16" ht="25.5">
      <c r="A94" s="24" t="s">
        <v>48</v>
      </c>
      <c s="29" t="s">
        <v>120</v>
      </c>
      <c s="29" t="s">
        <v>1027</v>
      </c>
      <c s="24" t="s">
        <v>50</v>
      </c>
      <c s="30" t="s">
        <v>1028</v>
      </c>
      <c s="31" t="s">
        <v>69</v>
      </c>
      <c s="32">
        <v>2</v>
      </c>
      <c s="33">
        <v>0</v>
      </c>
      <c s="33">
        <f>ROUND(ROUND(H94,2)*ROUND(G94,3),2)</f>
      </c>
      <c r="O94">
        <f>(I94*21)/100</f>
      </c>
      <c t="s">
        <v>26</v>
      </c>
    </row>
    <row r="95" spans="1:5" ht="12.75">
      <c r="A95" s="34" t="s">
        <v>53</v>
      </c>
      <c r="E95" s="35" t="s">
        <v>50</v>
      </c>
    </row>
    <row r="96" spans="1:5" ht="12.75">
      <c r="A96" s="36" t="s">
        <v>55</v>
      </c>
      <c r="E96" s="37" t="s">
        <v>986</v>
      </c>
    </row>
    <row r="97" spans="1:5" ht="102">
      <c r="A97" t="s">
        <v>57</v>
      </c>
      <c r="E97" s="35" t="s">
        <v>1029</v>
      </c>
    </row>
    <row r="98" spans="1:16" ht="25.5">
      <c r="A98" s="24" t="s">
        <v>48</v>
      </c>
      <c s="29" t="s">
        <v>362</v>
      </c>
      <c s="29" t="s">
        <v>1030</v>
      </c>
      <c s="24" t="s">
        <v>50</v>
      </c>
      <c s="30" t="s">
        <v>1031</v>
      </c>
      <c s="31" t="s">
        <v>69</v>
      </c>
      <c s="32">
        <v>4</v>
      </c>
      <c s="33">
        <v>0</v>
      </c>
      <c s="33">
        <f>ROUND(ROUND(H98,2)*ROUND(G98,3),2)</f>
      </c>
      <c r="O98">
        <f>(I98*21)/100</f>
      </c>
      <c t="s">
        <v>26</v>
      </c>
    </row>
    <row r="99" spans="1:5" ht="12.75">
      <c r="A99" s="34" t="s">
        <v>53</v>
      </c>
      <c r="E99" s="35" t="s">
        <v>50</v>
      </c>
    </row>
    <row r="100" spans="1:5" ht="12.75">
      <c r="A100" s="36" t="s">
        <v>55</v>
      </c>
      <c r="E100" s="37" t="s">
        <v>986</v>
      </c>
    </row>
    <row r="101" spans="1:5" ht="102">
      <c r="A101" t="s">
        <v>57</v>
      </c>
      <c r="E101" s="35" t="s">
        <v>1029</v>
      </c>
    </row>
    <row r="102" spans="1:16" ht="25.5">
      <c r="A102" s="24" t="s">
        <v>48</v>
      </c>
      <c s="29" t="s">
        <v>367</v>
      </c>
      <c s="29" t="s">
        <v>1032</v>
      </c>
      <c s="24" t="s">
        <v>50</v>
      </c>
      <c s="30" t="s">
        <v>1033</v>
      </c>
      <c s="31" t="s">
        <v>69</v>
      </c>
      <c s="32">
        <v>2</v>
      </c>
      <c s="33">
        <v>0</v>
      </c>
      <c s="33">
        <f>ROUND(ROUND(H102,2)*ROUND(G102,3),2)</f>
      </c>
      <c r="O102">
        <f>(I102*21)/100</f>
      </c>
      <c t="s">
        <v>26</v>
      </c>
    </row>
    <row r="103" spans="1:5" ht="12.75">
      <c r="A103" s="34" t="s">
        <v>53</v>
      </c>
      <c r="E103" s="35" t="s">
        <v>50</v>
      </c>
    </row>
    <row r="104" spans="1:5" ht="12.75">
      <c r="A104" s="36" t="s">
        <v>55</v>
      </c>
      <c r="E104" s="37" t="s">
        <v>986</v>
      </c>
    </row>
    <row r="105" spans="1:5" ht="102">
      <c r="A105" t="s">
        <v>57</v>
      </c>
      <c r="E105" s="35" t="s">
        <v>1029</v>
      </c>
    </row>
    <row r="106" spans="1:16" ht="12.75">
      <c r="A106" s="24" t="s">
        <v>48</v>
      </c>
      <c s="29" t="s">
        <v>372</v>
      </c>
      <c s="29" t="s">
        <v>1034</v>
      </c>
      <c s="24" t="s">
        <v>50</v>
      </c>
      <c s="30" t="s">
        <v>1035</v>
      </c>
      <c s="31" t="s">
        <v>243</v>
      </c>
      <c s="32">
        <v>75</v>
      </c>
      <c s="33">
        <v>0</v>
      </c>
      <c s="33">
        <f>ROUND(ROUND(H106,2)*ROUND(G106,3),2)</f>
      </c>
      <c r="O106">
        <f>(I106*21)/100</f>
      </c>
      <c t="s">
        <v>26</v>
      </c>
    </row>
    <row r="107" spans="1:5" ht="12.75">
      <c r="A107" s="34" t="s">
        <v>53</v>
      </c>
      <c r="E107" s="35" t="s">
        <v>50</v>
      </c>
    </row>
    <row r="108" spans="1:5" ht="12.75">
      <c r="A108" s="36" t="s">
        <v>55</v>
      </c>
      <c r="E108" s="37" t="s">
        <v>986</v>
      </c>
    </row>
    <row r="109" spans="1:5" ht="76.5">
      <c r="A109" t="s">
        <v>57</v>
      </c>
      <c r="E109" s="35" t="s">
        <v>1036</v>
      </c>
    </row>
    <row r="110" spans="1:16" ht="12.75">
      <c r="A110" s="24" t="s">
        <v>48</v>
      </c>
      <c s="29" t="s">
        <v>378</v>
      </c>
      <c s="29" t="s">
        <v>1037</v>
      </c>
      <c s="24" t="s">
        <v>50</v>
      </c>
      <c s="30" t="s">
        <v>1038</v>
      </c>
      <c s="31" t="s">
        <v>69</v>
      </c>
      <c s="32">
        <v>6</v>
      </c>
      <c s="33">
        <v>0</v>
      </c>
      <c s="33">
        <f>ROUND(ROUND(H110,2)*ROUND(G110,3),2)</f>
      </c>
      <c r="O110">
        <f>(I110*21)/100</f>
      </c>
      <c t="s">
        <v>26</v>
      </c>
    </row>
    <row r="111" spans="1:5" ht="12.75">
      <c r="A111" s="34" t="s">
        <v>53</v>
      </c>
      <c r="E111" s="35" t="s">
        <v>50</v>
      </c>
    </row>
    <row r="112" spans="1:5" ht="12.75">
      <c r="A112" s="36" t="s">
        <v>55</v>
      </c>
      <c r="E112" s="37" t="s">
        <v>986</v>
      </c>
    </row>
    <row r="113" spans="1:5" ht="89.25">
      <c r="A113" t="s">
        <v>57</v>
      </c>
      <c r="E113" s="35" t="s">
        <v>1039</v>
      </c>
    </row>
    <row r="114" spans="1:16" ht="12.75">
      <c r="A114" s="24" t="s">
        <v>48</v>
      </c>
      <c s="29" t="s">
        <v>383</v>
      </c>
      <c s="29" t="s">
        <v>1040</v>
      </c>
      <c s="24" t="s">
        <v>50</v>
      </c>
      <c s="30" t="s">
        <v>1041</v>
      </c>
      <c s="31" t="s">
        <v>243</v>
      </c>
      <c s="32">
        <v>50</v>
      </c>
      <c s="33">
        <v>0</v>
      </c>
      <c s="33">
        <f>ROUND(ROUND(H114,2)*ROUND(G114,3),2)</f>
      </c>
      <c r="O114">
        <f>(I114*21)/100</f>
      </c>
      <c t="s">
        <v>26</v>
      </c>
    </row>
    <row r="115" spans="1:5" ht="12.75">
      <c r="A115" s="34" t="s">
        <v>53</v>
      </c>
      <c r="E115" s="35" t="s">
        <v>50</v>
      </c>
    </row>
    <row r="116" spans="1:5" ht="12.75">
      <c r="A116" s="36" t="s">
        <v>55</v>
      </c>
      <c r="E116" s="37" t="s">
        <v>986</v>
      </c>
    </row>
    <row r="117" spans="1:5" ht="114.75">
      <c r="A117" t="s">
        <v>57</v>
      </c>
      <c r="E117" s="35" t="s">
        <v>1042</v>
      </c>
    </row>
    <row r="118" spans="1:16" ht="12.75">
      <c r="A118" s="24" t="s">
        <v>48</v>
      </c>
      <c s="29" t="s">
        <v>389</v>
      </c>
      <c s="29" t="s">
        <v>1043</v>
      </c>
      <c s="24" t="s">
        <v>50</v>
      </c>
      <c s="30" t="s">
        <v>1044</v>
      </c>
      <c s="31" t="s">
        <v>69</v>
      </c>
      <c s="32">
        <v>1</v>
      </c>
      <c s="33">
        <v>0</v>
      </c>
      <c s="33">
        <f>ROUND(ROUND(H118,2)*ROUND(G118,3),2)</f>
      </c>
      <c r="O118">
        <f>(I118*21)/100</f>
      </c>
      <c t="s">
        <v>26</v>
      </c>
    </row>
    <row r="119" spans="1:5" ht="12.75">
      <c r="A119" s="34" t="s">
        <v>53</v>
      </c>
      <c r="E119" s="35" t="s">
        <v>50</v>
      </c>
    </row>
    <row r="120" spans="1:5" ht="12.75">
      <c r="A120" s="36" t="s">
        <v>55</v>
      </c>
      <c r="E120" s="37" t="s">
        <v>986</v>
      </c>
    </row>
    <row r="121" spans="1:5" ht="89.25">
      <c r="A121" t="s">
        <v>57</v>
      </c>
      <c r="E121" s="35" t="s">
        <v>1045</v>
      </c>
    </row>
    <row r="122" spans="1:16" ht="25.5">
      <c r="A122" s="24" t="s">
        <v>48</v>
      </c>
      <c s="29" t="s">
        <v>395</v>
      </c>
      <c s="29" t="s">
        <v>1046</v>
      </c>
      <c s="24" t="s">
        <v>50</v>
      </c>
      <c s="30" t="s">
        <v>1047</v>
      </c>
      <c s="31" t="s">
        <v>69</v>
      </c>
      <c s="32">
        <v>1</v>
      </c>
      <c s="33">
        <v>0</v>
      </c>
      <c s="33">
        <f>ROUND(ROUND(H122,2)*ROUND(G122,3),2)</f>
      </c>
      <c r="O122">
        <f>(I122*21)/100</f>
      </c>
      <c t="s">
        <v>26</v>
      </c>
    </row>
    <row r="123" spans="1:5" ht="12.75">
      <c r="A123" s="34" t="s">
        <v>53</v>
      </c>
      <c r="E123" s="35" t="s">
        <v>50</v>
      </c>
    </row>
    <row r="124" spans="1:5" ht="12.75">
      <c r="A124" s="36" t="s">
        <v>55</v>
      </c>
      <c r="E124" s="37" t="s">
        <v>986</v>
      </c>
    </row>
    <row r="125" spans="1:5" ht="114.75">
      <c r="A125" t="s">
        <v>57</v>
      </c>
      <c r="E125" s="35" t="s">
        <v>1048</v>
      </c>
    </row>
    <row r="126" spans="1:16" ht="12.75">
      <c r="A126" s="24" t="s">
        <v>48</v>
      </c>
      <c s="29" t="s">
        <v>401</v>
      </c>
      <c s="29" t="s">
        <v>1049</v>
      </c>
      <c s="24" t="s">
        <v>50</v>
      </c>
      <c s="30" t="s">
        <v>1050</v>
      </c>
      <c s="31" t="s">
        <v>205</v>
      </c>
      <c s="32">
        <v>24</v>
      </c>
      <c s="33">
        <v>0</v>
      </c>
      <c s="33">
        <f>ROUND(ROUND(H126,2)*ROUND(G126,3),2)</f>
      </c>
      <c r="O126">
        <f>(I126*21)/100</f>
      </c>
      <c t="s">
        <v>26</v>
      </c>
    </row>
    <row r="127" spans="1:5" ht="12.75">
      <c r="A127" s="34" t="s">
        <v>53</v>
      </c>
      <c r="E127" s="35" t="s">
        <v>50</v>
      </c>
    </row>
    <row r="128" spans="1:5" ht="12.75">
      <c r="A128" s="36" t="s">
        <v>55</v>
      </c>
      <c r="E128" s="37" t="s">
        <v>986</v>
      </c>
    </row>
    <row r="129" spans="1:5" ht="89.25">
      <c r="A129" t="s">
        <v>57</v>
      </c>
      <c r="E129" s="35" t="s">
        <v>1051</v>
      </c>
    </row>
    <row r="130" spans="1:18" ht="12.75" customHeight="1">
      <c r="A130" s="6" t="s">
        <v>46</v>
      </c>
      <c s="6"/>
      <c s="40" t="s">
        <v>1052</v>
      </c>
      <c s="6"/>
      <c s="27" t="s">
        <v>1053</v>
      </c>
      <c s="6"/>
      <c s="6"/>
      <c s="6"/>
      <c s="41">
        <f>0+Q130</f>
      </c>
      <c r="O130">
        <f>0+R130</f>
      </c>
      <c r="Q130">
        <f>0+I131+I135+I139+I143+I147+I151+I155+I159+I163+I167</f>
      </c>
      <c>
        <f>0+O131+O135+O139+O143+O147+O151+O155+O159+O163+O167</f>
      </c>
    </row>
    <row r="131" spans="1:16" ht="12.75">
      <c r="A131" s="24" t="s">
        <v>48</v>
      </c>
      <c s="29" t="s">
        <v>406</v>
      </c>
      <c s="29" t="s">
        <v>1054</v>
      </c>
      <c s="24" t="s">
        <v>50</v>
      </c>
      <c s="30" t="s">
        <v>1055</v>
      </c>
      <c s="31" t="s">
        <v>243</v>
      </c>
      <c s="32">
        <v>1</v>
      </c>
      <c s="33">
        <v>0</v>
      </c>
      <c s="33">
        <f>ROUND(ROUND(H131,2)*ROUND(G131,3),2)</f>
      </c>
      <c r="O131">
        <f>(I131*21)/100</f>
      </c>
      <c t="s">
        <v>26</v>
      </c>
    </row>
    <row r="132" spans="1:5" ht="12.75">
      <c r="A132" s="34" t="s">
        <v>53</v>
      </c>
      <c r="E132" s="35" t="s">
        <v>50</v>
      </c>
    </row>
    <row r="133" spans="1:5" ht="12.75">
      <c r="A133" s="36" t="s">
        <v>55</v>
      </c>
      <c r="E133" s="37" t="s">
        <v>986</v>
      </c>
    </row>
    <row r="134" spans="1:5" ht="102">
      <c r="A134" t="s">
        <v>57</v>
      </c>
      <c r="E134" s="35" t="s">
        <v>1056</v>
      </c>
    </row>
    <row r="135" spans="1:16" ht="12.75">
      <c r="A135" s="24" t="s">
        <v>48</v>
      </c>
      <c s="29" t="s">
        <v>410</v>
      </c>
      <c s="29" t="s">
        <v>1057</v>
      </c>
      <c s="24" t="s">
        <v>50</v>
      </c>
      <c s="30" t="s">
        <v>1058</v>
      </c>
      <c s="31" t="s">
        <v>243</v>
      </c>
      <c s="32">
        <v>60</v>
      </c>
      <c s="33">
        <v>0</v>
      </c>
      <c s="33">
        <f>ROUND(ROUND(H135,2)*ROUND(G135,3),2)</f>
      </c>
      <c r="O135">
        <f>(I135*21)/100</f>
      </c>
      <c t="s">
        <v>26</v>
      </c>
    </row>
    <row r="136" spans="1:5" ht="12.75">
      <c r="A136" s="34" t="s">
        <v>53</v>
      </c>
      <c r="E136" s="35" t="s">
        <v>50</v>
      </c>
    </row>
    <row r="137" spans="1:5" ht="12.75">
      <c r="A137" s="36" t="s">
        <v>55</v>
      </c>
      <c r="E137" s="37" t="s">
        <v>986</v>
      </c>
    </row>
    <row r="138" spans="1:5" ht="127.5">
      <c r="A138" t="s">
        <v>57</v>
      </c>
      <c r="E138" s="35" t="s">
        <v>1059</v>
      </c>
    </row>
    <row r="139" spans="1:16" ht="12.75">
      <c r="A139" s="24" t="s">
        <v>48</v>
      </c>
      <c s="29" t="s">
        <v>416</v>
      </c>
      <c s="29" t="s">
        <v>1060</v>
      </c>
      <c s="24" t="s">
        <v>50</v>
      </c>
      <c s="30" t="s">
        <v>1061</v>
      </c>
      <c s="31" t="s">
        <v>69</v>
      </c>
      <c s="32">
        <v>4</v>
      </c>
      <c s="33">
        <v>0</v>
      </c>
      <c s="33">
        <f>ROUND(ROUND(H139,2)*ROUND(G139,3),2)</f>
      </c>
      <c r="O139">
        <f>(I139*21)/100</f>
      </c>
      <c t="s">
        <v>26</v>
      </c>
    </row>
    <row r="140" spans="1:5" ht="12.75">
      <c r="A140" s="34" t="s">
        <v>53</v>
      </c>
      <c r="E140" s="35" t="s">
        <v>50</v>
      </c>
    </row>
    <row r="141" spans="1:5" ht="12.75">
      <c r="A141" s="36" t="s">
        <v>55</v>
      </c>
      <c r="E141" s="37" t="s">
        <v>986</v>
      </c>
    </row>
    <row r="142" spans="1:5" ht="102">
      <c r="A142" t="s">
        <v>57</v>
      </c>
      <c r="E142" s="35" t="s">
        <v>1062</v>
      </c>
    </row>
    <row r="143" spans="1:16" ht="12.75">
      <c r="A143" s="24" t="s">
        <v>48</v>
      </c>
      <c s="29" t="s">
        <v>421</v>
      </c>
      <c s="29" t="s">
        <v>1063</v>
      </c>
      <c s="24" t="s">
        <v>50</v>
      </c>
      <c s="30" t="s">
        <v>1064</v>
      </c>
      <c s="31" t="s">
        <v>243</v>
      </c>
      <c s="32">
        <v>15</v>
      </c>
      <c s="33">
        <v>0</v>
      </c>
      <c s="33">
        <f>ROUND(ROUND(H143,2)*ROUND(G143,3),2)</f>
      </c>
      <c r="O143">
        <f>(I143*21)/100</f>
      </c>
      <c t="s">
        <v>26</v>
      </c>
    </row>
    <row r="144" spans="1:5" ht="12.75">
      <c r="A144" s="34" t="s">
        <v>53</v>
      </c>
      <c r="E144" s="35" t="s">
        <v>50</v>
      </c>
    </row>
    <row r="145" spans="1:5" ht="12.75">
      <c r="A145" s="36" t="s">
        <v>55</v>
      </c>
      <c r="E145" s="37" t="s">
        <v>986</v>
      </c>
    </row>
    <row r="146" spans="1:5" ht="89.25">
      <c r="A146" t="s">
        <v>57</v>
      </c>
      <c r="E146" s="35" t="s">
        <v>1026</v>
      </c>
    </row>
    <row r="147" spans="1:16" ht="12.75">
      <c r="A147" s="24" t="s">
        <v>48</v>
      </c>
      <c s="29" t="s">
        <v>427</v>
      </c>
      <c s="29" t="s">
        <v>1065</v>
      </c>
      <c s="24" t="s">
        <v>50</v>
      </c>
      <c s="30" t="s">
        <v>1066</v>
      </c>
      <c s="31" t="s">
        <v>243</v>
      </c>
      <c s="32">
        <v>75</v>
      </c>
      <c s="33">
        <v>0</v>
      </c>
      <c s="33">
        <f>ROUND(ROUND(H147,2)*ROUND(G147,3),2)</f>
      </c>
      <c r="O147">
        <f>(I147*21)/100</f>
      </c>
      <c t="s">
        <v>26</v>
      </c>
    </row>
    <row r="148" spans="1:5" ht="12.75">
      <c r="A148" s="34" t="s">
        <v>53</v>
      </c>
      <c r="E148" s="35" t="s">
        <v>50</v>
      </c>
    </row>
    <row r="149" spans="1:5" ht="12.75">
      <c r="A149" s="36" t="s">
        <v>55</v>
      </c>
      <c r="E149" s="37" t="s">
        <v>986</v>
      </c>
    </row>
    <row r="150" spans="1:5" ht="89.25">
      <c r="A150" t="s">
        <v>57</v>
      </c>
      <c r="E150" s="35" t="s">
        <v>1026</v>
      </c>
    </row>
    <row r="151" spans="1:16" ht="12.75">
      <c r="A151" s="24" t="s">
        <v>48</v>
      </c>
      <c s="29" t="s">
        <v>433</v>
      </c>
      <c s="29" t="s">
        <v>1067</v>
      </c>
      <c s="24" t="s">
        <v>50</v>
      </c>
      <c s="30" t="s">
        <v>1068</v>
      </c>
      <c s="31" t="s">
        <v>1069</v>
      </c>
      <c s="32">
        <v>15</v>
      </c>
      <c s="33">
        <v>0</v>
      </c>
      <c s="33">
        <f>ROUND(ROUND(H151,2)*ROUND(G151,3),2)</f>
      </c>
      <c r="O151">
        <f>(I151*21)/100</f>
      </c>
      <c t="s">
        <v>26</v>
      </c>
    </row>
    <row r="152" spans="1:5" ht="12.75">
      <c r="A152" s="34" t="s">
        <v>53</v>
      </c>
      <c r="E152" s="35" t="s">
        <v>50</v>
      </c>
    </row>
    <row r="153" spans="1:5" ht="12.75">
      <c r="A153" s="36" t="s">
        <v>55</v>
      </c>
      <c r="E153" s="37" t="s">
        <v>986</v>
      </c>
    </row>
    <row r="154" spans="1:5" ht="127.5">
      <c r="A154" t="s">
        <v>57</v>
      </c>
      <c r="E154" s="35" t="s">
        <v>1070</v>
      </c>
    </row>
    <row r="155" spans="1:16" ht="12.75">
      <c r="A155" s="24" t="s">
        <v>48</v>
      </c>
      <c s="29" t="s">
        <v>439</v>
      </c>
      <c s="29" t="s">
        <v>1071</v>
      </c>
      <c s="24" t="s">
        <v>50</v>
      </c>
      <c s="30" t="s">
        <v>1072</v>
      </c>
      <c s="31" t="s">
        <v>69</v>
      </c>
      <c s="32">
        <v>1</v>
      </c>
      <c s="33">
        <v>0</v>
      </c>
      <c s="33">
        <f>ROUND(ROUND(H155,2)*ROUND(G155,3),2)</f>
      </c>
      <c r="O155">
        <f>(I155*21)/100</f>
      </c>
      <c t="s">
        <v>26</v>
      </c>
    </row>
    <row r="156" spans="1:5" ht="12.75">
      <c r="A156" s="34" t="s">
        <v>53</v>
      </c>
      <c r="E156" s="35" t="s">
        <v>50</v>
      </c>
    </row>
    <row r="157" spans="1:5" ht="12.75">
      <c r="A157" s="36" t="s">
        <v>55</v>
      </c>
      <c r="E157" s="37" t="s">
        <v>986</v>
      </c>
    </row>
    <row r="158" spans="1:5" ht="76.5">
      <c r="A158" t="s">
        <v>57</v>
      </c>
      <c r="E158" s="35" t="s">
        <v>1073</v>
      </c>
    </row>
    <row r="159" spans="1:16" ht="12.75">
      <c r="A159" s="24" t="s">
        <v>48</v>
      </c>
      <c s="29" t="s">
        <v>445</v>
      </c>
      <c s="29" t="s">
        <v>1074</v>
      </c>
      <c s="24" t="s">
        <v>50</v>
      </c>
      <c s="30" t="s">
        <v>1075</v>
      </c>
      <c s="31" t="s">
        <v>69</v>
      </c>
      <c s="32">
        <v>1</v>
      </c>
      <c s="33">
        <v>0</v>
      </c>
      <c s="33">
        <f>ROUND(ROUND(H159,2)*ROUND(G159,3),2)</f>
      </c>
      <c r="O159">
        <f>(I159*21)/100</f>
      </c>
      <c t="s">
        <v>26</v>
      </c>
    </row>
    <row r="160" spans="1:5" ht="12.75">
      <c r="A160" s="34" t="s">
        <v>53</v>
      </c>
      <c r="E160" s="35" t="s">
        <v>50</v>
      </c>
    </row>
    <row r="161" spans="1:5" ht="12.75">
      <c r="A161" s="36" t="s">
        <v>55</v>
      </c>
      <c r="E161" s="37" t="s">
        <v>986</v>
      </c>
    </row>
    <row r="162" spans="1:5" ht="76.5">
      <c r="A162" t="s">
        <v>57</v>
      </c>
      <c r="E162" s="35" t="s">
        <v>1076</v>
      </c>
    </row>
    <row r="163" spans="1:16" ht="12.75">
      <c r="A163" s="24" t="s">
        <v>48</v>
      </c>
      <c s="29" t="s">
        <v>450</v>
      </c>
      <c s="29" t="s">
        <v>1077</v>
      </c>
      <c s="24" t="s">
        <v>50</v>
      </c>
      <c s="30" t="s">
        <v>1078</v>
      </c>
      <c s="31" t="s">
        <v>205</v>
      </c>
      <c s="32">
        <v>32</v>
      </c>
      <c s="33">
        <v>0</v>
      </c>
      <c s="33">
        <f>ROUND(ROUND(H163,2)*ROUND(G163,3),2)</f>
      </c>
      <c r="O163">
        <f>(I163*21)/100</f>
      </c>
      <c t="s">
        <v>26</v>
      </c>
    </row>
    <row r="164" spans="1:5" ht="12.75">
      <c r="A164" s="34" t="s">
        <v>53</v>
      </c>
      <c r="E164" s="35" t="s">
        <v>50</v>
      </c>
    </row>
    <row r="165" spans="1:5" ht="12.75">
      <c r="A165" s="36" t="s">
        <v>55</v>
      </c>
      <c r="E165" s="37" t="s">
        <v>986</v>
      </c>
    </row>
    <row r="166" spans="1:5" ht="89.25">
      <c r="A166" t="s">
        <v>57</v>
      </c>
      <c r="E166" s="35" t="s">
        <v>1079</v>
      </c>
    </row>
    <row r="167" spans="1:16" ht="12.75">
      <c r="A167" s="24" t="s">
        <v>48</v>
      </c>
      <c s="29" t="s">
        <v>456</v>
      </c>
      <c s="29" t="s">
        <v>1080</v>
      </c>
      <c s="24" t="s">
        <v>50</v>
      </c>
      <c s="30" t="s">
        <v>1081</v>
      </c>
      <c s="31" t="s">
        <v>69</v>
      </c>
      <c s="32">
        <v>10</v>
      </c>
      <c s="33">
        <v>0</v>
      </c>
      <c s="33">
        <f>ROUND(ROUND(H167,2)*ROUND(G167,3),2)</f>
      </c>
      <c r="O167">
        <f>(I167*21)/100</f>
      </c>
      <c t="s">
        <v>26</v>
      </c>
    </row>
    <row r="168" spans="1:5" ht="12.75">
      <c r="A168" s="34" t="s">
        <v>53</v>
      </c>
      <c r="E168" s="35" t="s">
        <v>50</v>
      </c>
    </row>
    <row r="169" spans="1:5" ht="12.75">
      <c r="A169" s="36" t="s">
        <v>55</v>
      </c>
      <c r="E169" s="37" t="s">
        <v>986</v>
      </c>
    </row>
    <row r="170" spans="1:5" ht="102">
      <c r="A170" t="s">
        <v>57</v>
      </c>
      <c r="E170" s="35" t="s">
        <v>1082</v>
      </c>
    </row>
    <row r="171" spans="1:18" ht="12.75" customHeight="1">
      <c r="A171" s="6" t="s">
        <v>46</v>
      </c>
      <c s="6"/>
      <c s="40" t="s">
        <v>80</v>
      </c>
      <c s="6"/>
      <c s="27" t="s">
        <v>432</v>
      </c>
      <c s="6"/>
      <c s="6"/>
      <c s="6"/>
      <c s="41">
        <f>0+Q171</f>
      </c>
      <c r="O171">
        <f>0+R171</f>
      </c>
      <c r="Q171">
        <f>0+I172+I176</f>
      </c>
      <c>
        <f>0+O172+O176</f>
      </c>
    </row>
    <row r="172" spans="1:16" ht="12.75">
      <c r="A172" s="24" t="s">
        <v>48</v>
      </c>
      <c s="29" t="s">
        <v>461</v>
      </c>
      <c s="29" t="s">
        <v>1083</v>
      </c>
      <c s="24" t="s">
        <v>50</v>
      </c>
      <c s="30" t="s">
        <v>1084</v>
      </c>
      <c s="31" t="s">
        <v>243</v>
      </c>
      <c s="32">
        <v>2</v>
      </c>
      <c s="33">
        <v>0</v>
      </c>
      <c s="33">
        <f>ROUND(ROUND(H172,2)*ROUND(G172,3),2)</f>
      </c>
      <c r="O172">
        <f>(I172*21)/100</f>
      </c>
      <c t="s">
        <v>26</v>
      </c>
    </row>
    <row r="173" spans="1:5" ht="12.75">
      <c r="A173" s="34" t="s">
        <v>53</v>
      </c>
      <c r="E173" s="35" t="s">
        <v>50</v>
      </c>
    </row>
    <row r="174" spans="1:5" ht="12.75">
      <c r="A174" s="36" t="s">
        <v>55</v>
      </c>
      <c r="E174" s="37" t="s">
        <v>986</v>
      </c>
    </row>
    <row r="175" spans="1:5" ht="242.25">
      <c r="A175" t="s">
        <v>57</v>
      </c>
      <c r="E175" s="35" t="s">
        <v>824</v>
      </c>
    </row>
    <row r="176" spans="1:16" ht="12.75">
      <c r="A176" s="24" t="s">
        <v>48</v>
      </c>
      <c s="29" t="s">
        <v>466</v>
      </c>
      <c s="29" t="s">
        <v>1085</v>
      </c>
      <c s="24" t="s">
        <v>50</v>
      </c>
      <c s="30" t="s">
        <v>1086</v>
      </c>
      <c s="31" t="s">
        <v>211</v>
      </c>
      <c s="32">
        <v>0.75</v>
      </c>
      <c s="33">
        <v>0</v>
      </c>
      <c s="33">
        <f>ROUND(ROUND(H176,2)*ROUND(G176,3),2)</f>
      </c>
      <c r="O176">
        <f>(I176*21)/100</f>
      </c>
      <c t="s">
        <v>26</v>
      </c>
    </row>
    <row r="177" spans="1:5" ht="12.75">
      <c r="A177" s="34" t="s">
        <v>53</v>
      </c>
      <c r="E177" s="35" t="s">
        <v>50</v>
      </c>
    </row>
    <row r="178" spans="1:5" ht="12.75">
      <c r="A178" s="36" t="s">
        <v>55</v>
      </c>
      <c r="E178" s="37" t="s">
        <v>986</v>
      </c>
    </row>
    <row r="179" spans="1:5" ht="369.75">
      <c r="A179" t="s">
        <v>57</v>
      </c>
      <c r="E179" s="35" t="s">
        <v>348</v>
      </c>
    </row>
    <row r="180" spans="1:18" ht="12.75" customHeight="1">
      <c r="A180" s="6" t="s">
        <v>46</v>
      </c>
      <c s="6"/>
      <c s="40" t="s">
        <v>1087</v>
      </c>
      <c s="6"/>
      <c s="27" t="s">
        <v>1088</v>
      </c>
      <c s="6"/>
      <c s="6"/>
      <c s="6"/>
      <c s="41">
        <f>0+Q180</f>
      </c>
      <c r="O180">
        <f>0+R180</f>
      </c>
      <c r="Q180">
        <f>0+I181</f>
      </c>
      <c>
        <f>0+O181</f>
      </c>
    </row>
    <row r="181" spans="1:16" ht="12.75">
      <c r="A181" s="24" t="s">
        <v>48</v>
      </c>
      <c s="29" t="s">
        <v>472</v>
      </c>
      <c s="29" t="s">
        <v>1089</v>
      </c>
      <c s="24" t="s">
        <v>50</v>
      </c>
      <c s="30" t="s">
        <v>1090</v>
      </c>
      <c s="31" t="s">
        <v>211</v>
      </c>
      <c s="32">
        <v>1.5</v>
      </c>
      <c s="33">
        <v>0</v>
      </c>
      <c s="33">
        <f>ROUND(ROUND(H181,2)*ROUND(G181,3),2)</f>
      </c>
      <c r="O181">
        <f>(I181*21)/100</f>
      </c>
      <c t="s">
        <v>26</v>
      </c>
    </row>
    <row r="182" spans="1:5" ht="12.75">
      <c r="A182" s="34" t="s">
        <v>53</v>
      </c>
      <c r="E182" s="35" t="s">
        <v>50</v>
      </c>
    </row>
    <row r="183" spans="1:5" ht="12.75">
      <c r="A183" s="36" t="s">
        <v>55</v>
      </c>
      <c r="E183" s="37" t="s">
        <v>986</v>
      </c>
    </row>
    <row r="184" spans="1:5" ht="102">
      <c r="A184" t="s">
        <v>57</v>
      </c>
      <c r="E184" s="35" t="s">
        <v>545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2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0+O8+O13+O114+O179+O188+O193+O198+O227</f>
      </c>
      <c t="s">
        <v>25</v>
      </c>
    </row>
    <row r="3" spans="1:16" ht="15" customHeight="1">
      <c r="A3" t="s">
        <v>11</v>
      </c>
      <c s="12" t="s">
        <v>13</v>
      </c>
      <c s="13" t="s">
        <v>14</v>
      </c>
      <c s="1"/>
      <c s="14" t="s">
        <v>15</v>
      </c>
      <c s="1"/>
      <c s="9"/>
      <c s="8" t="s">
        <v>1091</v>
      </c>
      <c s="38">
        <f>0+I8+I13+I114+I179+I188+I193+I198+I227</f>
      </c>
      <c r="O3" t="s">
        <v>22</v>
      </c>
      <c t="s">
        <v>26</v>
      </c>
    </row>
    <row r="4" spans="1:16" ht="15" customHeight="1">
      <c r="A4" t="s">
        <v>16</v>
      </c>
      <c s="16" t="s">
        <v>21</v>
      </c>
      <c s="17" t="s">
        <v>1091</v>
      </c>
      <c s="6"/>
      <c s="18" t="s">
        <v>1092</v>
      </c>
      <c s="6"/>
      <c s="6"/>
      <c s="25"/>
      <c s="25"/>
      <c r="O4" t="s">
        <v>23</v>
      </c>
      <c t="s">
        <v>26</v>
      </c>
    </row>
    <row r="5" spans="1:16" ht="12.75" customHeight="1">
      <c r="A5" s="15" t="s">
        <v>29</v>
      </c>
      <c s="15" t="s">
        <v>31</v>
      </c>
      <c s="15" t="s">
        <v>33</v>
      </c>
      <c s="15" t="s">
        <v>34</v>
      </c>
      <c s="15" t="s">
        <v>35</v>
      </c>
      <c s="15" t="s">
        <v>37</v>
      </c>
      <c s="15" t="s">
        <v>39</v>
      </c>
      <c s="15" t="s">
        <v>41</v>
      </c>
      <c s="15"/>
      <c r="O5" t="s">
        <v>24</v>
      </c>
      <c t="s">
        <v>26</v>
      </c>
    </row>
    <row r="6" spans="1:9" ht="12.75" customHeight="1">
      <c r="A6" s="15"/>
      <c s="15"/>
      <c s="15"/>
      <c s="15"/>
      <c s="15"/>
      <c s="15"/>
      <c s="15"/>
      <c s="15" t="s">
        <v>42</v>
      </c>
      <c s="15" t="s">
        <v>44</v>
      </c>
    </row>
    <row r="7" spans="1:9" ht="12.75" customHeight="1">
      <c r="A7" s="15" t="s">
        <v>30</v>
      </c>
      <c s="15" t="s">
        <v>32</v>
      </c>
      <c s="15" t="s">
        <v>26</v>
      </c>
      <c s="15" t="s">
        <v>25</v>
      </c>
      <c s="15" t="s">
        <v>36</v>
      </c>
      <c s="15" t="s">
        <v>38</v>
      </c>
      <c s="15" t="s">
        <v>40</v>
      </c>
      <c s="15" t="s">
        <v>43</v>
      </c>
      <c s="15" t="s">
        <v>45</v>
      </c>
    </row>
    <row r="8" spans="1:18" ht="12.75" customHeight="1">
      <c r="A8" s="25" t="s">
        <v>46</v>
      </c>
      <c s="25"/>
      <c s="26" t="s">
        <v>30</v>
      </c>
      <c s="25"/>
      <c s="27" t="s">
        <v>47</v>
      </c>
      <c s="25"/>
      <c s="25"/>
      <c s="25"/>
      <c s="28">
        <f>0+Q8</f>
      </c>
      <c r="O8">
        <f>0+R8</f>
      </c>
      <c r="Q8">
        <f>0+I9</f>
      </c>
      <c>
        <f>0+O9</f>
      </c>
    </row>
    <row r="9" spans="1:16" ht="12.75">
      <c r="A9" s="24" t="s">
        <v>48</v>
      </c>
      <c s="29" t="s">
        <v>32</v>
      </c>
      <c s="29" t="s">
        <v>1093</v>
      </c>
      <c s="24" t="s">
        <v>50</v>
      </c>
      <c s="30" t="s">
        <v>1094</v>
      </c>
      <c s="31" t="s">
        <v>75</v>
      </c>
      <c s="32">
        <v>1</v>
      </c>
      <c s="33">
        <v>0</v>
      </c>
      <c s="33">
        <f>ROUND(ROUND(H9,2)*ROUND(G9,3),2)</f>
      </c>
      <c r="O9">
        <f>(I9*21)/100</f>
      </c>
      <c t="s">
        <v>26</v>
      </c>
    </row>
    <row r="10" spans="1:5" ht="12.75">
      <c r="A10" s="34" t="s">
        <v>53</v>
      </c>
      <c r="E10" s="35" t="s">
        <v>1095</v>
      </c>
    </row>
    <row r="11" spans="1:5" ht="12.75">
      <c r="A11" s="36" t="s">
        <v>55</v>
      </c>
      <c r="E11" s="37" t="s">
        <v>56</v>
      </c>
    </row>
    <row r="12" spans="1:5" ht="12.75">
      <c r="A12" t="s">
        <v>57</v>
      </c>
      <c r="E12" s="35" t="s">
        <v>50</v>
      </c>
    </row>
    <row r="13" spans="1:18" ht="12.75" customHeight="1">
      <c r="A13" s="6" t="s">
        <v>46</v>
      </c>
      <c s="6"/>
      <c s="40" t="s">
        <v>32</v>
      </c>
      <c s="6"/>
      <c s="27" t="s">
        <v>208</v>
      </c>
      <c s="6"/>
      <c s="6"/>
      <c s="6"/>
      <c s="41">
        <f>0+Q13</f>
      </c>
      <c r="O13">
        <f>0+R13</f>
      </c>
      <c r="Q13">
        <f>0+I14+I18+I22+I26+I30+I34+I38+I42+I46+I50+I54+I58+I62+I66+I70+I74+I78+I82+I86+I90+I94+I98+I102+I106+I110</f>
      </c>
      <c>
        <f>0+O14+O18+O22+O26+O30+O34+O38+O42+O46+O50+O54+O58+O62+O66+O70+O74+O78+O82+O86+O90+O94+O98+O102+O106+O110</f>
      </c>
    </row>
    <row r="14" spans="1:16" ht="12.75">
      <c r="A14" s="24" t="s">
        <v>48</v>
      </c>
      <c s="29" t="s">
        <v>26</v>
      </c>
      <c s="29" t="s">
        <v>1096</v>
      </c>
      <c s="24" t="s">
        <v>50</v>
      </c>
      <c s="30" t="s">
        <v>1097</v>
      </c>
      <c s="31" t="s">
        <v>205</v>
      </c>
      <c s="32">
        <v>50</v>
      </c>
      <c s="33">
        <v>0</v>
      </c>
      <c s="33">
        <f>ROUND(ROUND(H14,2)*ROUND(G14,3),2)</f>
      </c>
      <c r="O14">
        <f>(I14*21)/100</f>
      </c>
      <c t="s">
        <v>26</v>
      </c>
    </row>
    <row r="15" spans="1:5" ht="12.75">
      <c r="A15" s="34" t="s">
        <v>53</v>
      </c>
      <c r="E15" s="35" t="s">
        <v>1098</v>
      </c>
    </row>
    <row r="16" spans="1:5" ht="12.75">
      <c r="A16" s="36" t="s">
        <v>55</v>
      </c>
      <c r="E16" s="37" t="s">
        <v>1099</v>
      </c>
    </row>
    <row r="17" spans="1:5" ht="12.75">
      <c r="A17" t="s">
        <v>57</v>
      </c>
      <c r="E17" s="35" t="s">
        <v>50</v>
      </c>
    </row>
    <row r="18" spans="1:16" ht="12.75">
      <c r="A18" s="24" t="s">
        <v>48</v>
      </c>
      <c s="29" t="s">
        <v>25</v>
      </c>
      <c s="29" t="s">
        <v>1100</v>
      </c>
      <c s="24" t="s">
        <v>50</v>
      </c>
      <c s="30" t="s">
        <v>1101</v>
      </c>
      <c s="31" t="s">
        <v>243</v>
      </c>
      <c s="32">
        <v>8.8</v>
      </c>
      <c s="33">
        <v>0</v>
      </c>
      <c s="33">
        <f>ROUND(ROUND(H18,2)*ROUND(G18,3),2)</f>
      </c>
      <c r="O18">
        <f>(I18*21)/100</f>
      </c>
      <c t="s">
        <v>26</v>
      </c>
    </row>
    <row r="19" spans="1:5" ht="12.75">
      <c r="A19" s="34" t="s">
        <v>53</v>
      </c>
      <c r="E19" s="35" t="s">
        <v>50</v>
      </c>
    </row>
    <row r="20" spans="1:5" ht="12.75">
      <c r="A20" s="36" t="s">
        <v>55</v>
      </c>
      <c r="E20" s="37" t="s">
        <v>1102</v>
      </c>
    </row>
    <row r="21" spans="1:5" ht="12.75">
      <c r="A21" t="s">
        <v>57</v>
      </c>
      <c r="E21" s="35" t="s">
        <v>1103</v>
      </c>
    </row>
    <row r="22" spans="1:16" ht="12.75">
      <c r="A22" s="24" t="s">
        <v>48</v>
      </c>
      <c s="29" t="s">
        <v>36</v>
      </c>
      <c s="29" t="s">
        <v>1104</v>
      </c>
      <c s="24" t="s">
        <v>50</v>
      </c>
      <c s="30" t="s">
        <v>1105</v>
      </c>
      <c s="31" t="s">
        <v>243</v>
      </c>
      <c s="32">
        <v>2.2</v>
      </c>
      <c s="33">
        <v>0</v>
      </c>
      <c s="33">
        <f>ROUND(ROUND(H22,2)*ROUND(G22,3),2)</f>
      </c>
      <c r="O22">
        <f>(I22*21)/100</f>
      </c>
      <c t="s">
        <v>26</v>
      </c>
    </row>
    <row r="23" spans="1:5" ht="12.75">
      <c r="A23" s="34" t="s">
        <v>53</v>
      </c>
      <c r="E23" s="35" t="s">
        <v>50</v>
      </c>
    </row>
    <row r="24" spans="1:5" ht="12.75">
      <c r="A24" s="36" t="s">
        <v>55</v>
      </c>
      <c r="E24" s="37" t="s">
        <v>1106</v>
      </c>
    </row>
    <row r="25" spans="1:5" ht="12.75">
      <c r="A25" t="s">
        <v>57</v>
      </c>
      <c r="E25" s="35" t="s">
        <v>1107</v>
      </c>
    </row>
    <row r="26" spans="1:16" ht="12.75">
      <c r="A26" s="24" t="s">
        <v>48</v>
      </c>
      <c s="29" t="s">
        <v>38</v>
      </c>
      <c s="29" t="s">
        <v>1108</v>
      </c>
      <c s="24" t="s">
        <v>50</v>
      </c>
      <c s="30" t="s">
        <v>1109</v>
      </c>
      <c s="31" t="s">
        <v>243</v>
      </c>
      <c s="32">
        <v>2.2</v>
      </c>
      <c s="33">
        <v>0</v>
      </c>
      <c s="33">
        <f>ROUND(ROUND(H26,2)*ROUND(G26,3),2)</f>
      </c>
      <c r="O26">
        <f>(I26*21)/100</f>
      </c>
      <c t="s">
        <v>26</v>
      </c>
    </row>
    <row r="27" spans="1:5" ht="12.75">
      <c r="A27" s="34" t="s">
        <v>53</v>
      </c>
      <c r="E27" s="35" t="s">
        <v>1110</v>
      </c>
    </row>
    <row r="28" spans="1:5" ht="12.75">
      <c r="A28" s="36" t="s">
        <v>55</v>
      </c>
      <c r="E28" s="37" t="s">
        <v>1106</v>
      </c>
    </row>
    <row r="29" spans="1:5" ht="12.75">
      <c r="A29" t="s">
        <v>57</v>
      </c>
      <c r="E29" s="35" t="s">
        <v>50</v>
      </c>
    </row>
    <row r="30" spans="1:16" ht="12.75">
      <c r="A30" s="24" t="s">
        <v>48</v>
      </c>
      <c s="29" t="s">
        <v>40</v>
      </c>
      <c s="29" t="s">
        <v>1111</v>
      </c>
      <c s="24" t="s">
        <v>50</v>
      </c>
      <c s="30" t="s">
        <v>1112</v>
      </c>
      <c s="31" t="s">
        <v>211</v>
      </c>
      <c s="32">
        <v>137.1</v>
      </c>
      <c s="33">
        <v>0</v>
      </c>
      <c s="33">
        <f>ROUND(ROUND(H30,2)*ROUND(G30,3),2)</f>
      </c>
      <c r="O30">
        <f>(I30*21)/100</f>
      </c>
      <c t="s">
        <v>26</v>
      </c>
    </row>
    <row r="31" spans="1:5" ht="12.75">
      <c r="A31" s="34" t="s">
        <v>53</v>
      </c>
      <c r="E31" s="35" t="s">
        <v>50</v>
      </c>
    </row>
    <row r="32" spans="1:5" ht="51">
      <c r="A32" s="36" t="s">
        <v>55</v>
      </c>
      <c r="E32" s="37" t="s">
        <v>1113</v>
      </c>
    </row>
    <row r="33" spans="1:5" ht="12.75">
      <c r="A33" t="s">
        <v>57</v>
      </c>
      <c r="E33" s="35" t="s">
        <v>1114</v>
      </c>
    </row>
    <row r="34" spans="1:16" ht="12.75">
      <c r="A34" s="24" t="s">
        <v>48</v>
      </c>
      <c s="29" t="s">
        <v>77</v>
      </c>
      <c s="29" t="s">
        <v>1115</v>
      </c>
      <c s="24" t="s">
        <v>50</v>
      </c>
      <c s="30" t="s">
        <v>1116</v>
      </c>
      <c s="31" t="s">
        <v>211</v>
      </c>
      <c s="32">
        <v>199.65</v>
      </c>
      <c s="33">
        <v>0</v>
      </c>
      <c s="33">
        <f>ROUND(ROUND(H34,2)*ROUND(G34,3),2)</f>
      </c>
      <c r="O34">
        <f>(I34*21)/100</f>
      </c>
      <c t="s">
        <v>26</v>
      </c>
    </row>
    <row r="35" spans="1:5" ht="12.75">
      <c r="A35" s="34" t="s">
        <v>53</v>
      </c>
      <c r="E35" s="35" t="s">
        <v>50</v>
      </c>
    </row>
    <row r="36" spans="1:5" ht="38.25">
      <c r="A36" s="36" t="s">
        <v>55</v>
      </c>
      <c r="E36" s="37" t="s">
        <v>1117</v>
      </c>
    </row>
    <row r="37" spans="1:5" ht="76.5">
      <c r="A37" t="s">
        <v>57</v>
      </c>
      <c r="E37" s="35" t="s">
        <v>1118</v>
      </c>
    </row>
    <row r="38" spans="1:16" ht="12.75">
      <c r="A38" s="24" t="s">
        <v>48</v>
      </c>
      <c s="29" t="s">
        <v>80</v>
      </c>
      <c s="29" t="s">
        <v>1119</v>
      </c>
      <c s="24" t="s">
        <v>50</v>
      </c>
      <c s="30" t="s">
        <v>1120</v>
      </c>
      <c s="31" t="s">
        <v>211</v>
      </c>
      <c s="32">
        <v>59.895</v>
      </c>
      <c s="33">
        <v>0</v>
      </c>
      <c s="33">
        <f>ROUND(ROUND(H38,2)*ROUND(G38,3),2)</f>
      </c>
      <c r="O38">
        <f>(I38*21)/100</f>
      </c>
      <c t="s">
        <v>26</v>
      </c>
    </row>
    <row r="39" spans="1:5" ht="12.75">
      <c r="A39" s="34" t="s">
        <v>53</v>
      </c>
      <c r="E39" s="35" t="s">
        <v>50</v>
      </c>
    </row>
    <row r="40" spans="1:5" ht="12.75">
      <c r="A40" s="36" t="s">
        <v>55</v>
      </c>
      <c r="E40" s="37" t="s">
        <v>1121</v>
      </c>
    </row>
    <row r="41" spans="1:5" ht="25.5">
      <c r="A41" t="s">
        <v>57</v>
      </c>
      <c r="E41" s="35" t="s">
        <v>1122</v>
      </c>
    </row>
    <row r="42" spans="1:16" ht="12.75">
      <c r="A42" s="24" t="s">
        <v>48</v>
      </c>
      <c s="29" t="s">
        <v>43</v>
      </c>
      <c s="29" t="s">
        <v>1123</v>
      </c>
      <c s="24" t="s">
        <v>50</v>
      </c>
      <c s="30" t="s">
        <v>1124</v>
      </c>
      <c s="31" t="s">
        <v>211</v>
      </c>
      <c s="32">
        <v>8.1</v>
      </c>
      <c s="33">
        <v>0</v>
      </c>
      <c s="33">
        <f>ROUND(ROUND(H42,2)*ROUND(G42,3),2)</f>
      </c>
      <c r="O42">
        <f>(I42*21)/100</f>
      </c>
      <c t="s">
        <v>26</v>
      </c>
    </row>
    <row r="43" spans="1:5" ht="12.75">
      <c r="A43" s="34" t="s">
        <v>53</v>
      </c>
      <c r="E43" s="35" t="s">
        <v>50</v>
      </c>
    </row>
    <row r="44" spans="1:5" ht="12.75">
      <c r="A44" s="36" t="s">
        <v>55</v>
      </c>
      <c r="E44" s="37" t="s">
        <v>1125</v>
      </c>
    </row>
    <row r="45" spans="1:5" ht="12.75">
      <c r="A45" t="s">
        <v>57</v>
      </c>
      <c r="E45" s="35" t="s">
        <v>1126</v>
      </c>
    </row>
    <row r="46" spans="1:16" ht="12.75">
      <c r="A46" s="24" t="s">
        <v>48</v>
      </c>
      <c s="29" t="s">
        <v>45</v>
      </c>
      <c s="29" t="s">
        <v>1127</v>
      </c>
      <c s="24" t="s">
        <v>50</v>
      </c>
      <c s="30" t="s">
        <v>1128</v>
      </c>
      <c s="31" t="s">
        <v>211</v>
      </c>
      <c s="32">
        <v>2.43</v>
      </c>
      <c s="33">
        <v>0</v>
      </c>
      <c s="33">
        <f>ROUND(ROUND(H46,2)*ROUND(G46,3),2)</f>
      </c>
      <c r="O46">
        <f>(I46*21)/100</f>
      </c>
      <c t="s">
        <v>26</v>
      </c>
    </row>
    <row r="47" spans="1:5" ht="12.75">
      <c r="A47" s="34" t="s">
        <v>53</v>
      </c>
      <c r="E47" s="35" t="s">
        <v>50</v>
      </c>
    </row>
    <row r="48" spans="1:5" ht="12.75">
      <c r="A48" s="36" t="s">
        <v>55</v>
      </c>
      <c r="E48" s="37" t="s">
        <v>1129</v>
      </c>
    </row>
    <row r="49" spans="1:5" ht="25.5">
      <c r="A49" t="s">
        <v>57</v>
      </c>
      <c r="E49" s="35" t="s">
        <v>1122</v>
      </c>
    </row>
    <row r="50" spans="1:16" ht="12.75">
      <c r="A50" s="24" t="s">
        <v>48</v>
      </c>
      <c s="29" t="s">
        <v>87</v>
      </c>
      <c s="29" t="s">
        <v>1130</v>
      </c>
      <c s="24" t="s">
        <v>50</v>
      </c>
      <c s="30" t="s">
        <v>1131</v>
      </c>
      <c s="31" t="s">
        <v>222</v>
      </c>
      <c s="32">
        <v>363</v>
      </c>
      <c s="33">
        <v>0</v>
      </c>
      <c s="33">
        <f>ROUND(ROUND(H50,2)*ROUND(G50,3),2)</f>
      </c>
      <c r="O50">
        <f>(I50*21)/100</f>
      </c>
      <c t="s">
        <v>26</v>
      </c>
    </row>
    <row r="51" spans="1:5" ht="12.75">
      <c r="A51" s="34" t="s">
        <v>53</v>
      </c>
      <c r="E51" s="35" t="s">
        <v>50</v>
      </c>
    </row>
    <row r="52" spans="1:5" ht="38.25">
      <c r="A52" s="36" t="s">
        <v>55</v>
      </c>
      <c r="E52" s="37" t="s">
        <v>1132</v>
      </c>
    </row>
    <row r="53" spans="1:5" ht="12.75">
      <c r="A53" t="s">
        <v>57</v>
      </c>
      <c r="E53" s="35" t="s">
        <v>1133</v>
      </c>
    </row>
    <row r="54" spans="1:16" ht="12.75">
      <c r="A54" s="24" t="s">
        <v>48</v>
      </c>
      <c s="29" t="s">
        <v>89</v>
      </c>
      <c s="29" t="s">
        <v>1134</v>
      </c>
      <c s="24" t="s">
        <v>50</v>
      </c>
      <c s="30" t="s">
        <v>1135</v>
      </c>
      <c s="31" t="s">
        <v>222</v>
      </c>
      <c s="32">
        <v>363</v>
      </c>
      <c s="33">
        <v>0</v>
      </c>
      <c s="33">
        <f>ROUND(ROUND(H54,2)*ROUND(G54,3),2)</f>
      </c>
      <c r="O54">
        <f>(I54*21)/100</f>
      </c>
      <c t="s">
        <v>26</v>
      </c>
    </row>
    <row r="55" spans="1:5" ht="12.75">
      <c r="A55" s="34" t="s">
        <v>53</v>
      </c>
      <c r="E55" s="35" t="s">
        <v>50</v>
      </c>
    </row>
    <row r="56" spans="1:5" ht="12.75">
      <c r="A56" s="36" t="s">
        <v>55</v>
      </c>
      <c r="E56" s="37" t="s">
        <v>1136</v>
      </c>
    </row>
    <row r="57" spans="1:5" ht="12.75">
      <c r="A57" t="s">
        <v>57</v>
      </c>
      <c r="E57" s="35" t="s">
        <v>50</v>
      </c>
    </row>
    <row r="58" spans="1:16" ht="12.75">
      <c r="A58" s="24" t="s">
        <v>48</v>
      </c>
      <c s="29" t="s">
        <v>91</v>
      </c>
      <c s="29" t="s">
        <v>1137</v>
      </c>
      <c s="24" t="s">
        <v>50</v>
      </c>
      <c s="30" t="s">
        <v>1138</v>
      </c>
      <c s="31" t="s">
        <v>222</v>
      </c>
      <c s="32">
        <v>21.6</v>
      </c>
      <c s="33">
        <v>0</v>
      </c>
      <c s="33">
        <f>ROUND(ROUND(H58,2)*ROUND(G58,3),2)</f>
      </c>
      <c r="O58">
        <f>(I58*21)/100</f>
      </c>
      <c t="s">
        <v>26</v>
      </c>
    </row>
    <row r="59" spans="1:5" ht="12.75">
      <c r="A59" s="34" t="s">
        <v>53</v>
      </c>
      <c r="E59" s="35" t="s">
        <v>50</v>
      </c>
    </row>
    <row r="60" spans="1:5" ht="12.75">
      <c r="A60" s="36" t="s">
        <v>55</v>
      </c>
      <c r="E60" s="37" t="s">
        <v>1139</v>
      </c>
    </row>
    <row r="61" spans="1:5" ht="25.5">
      <c r="A61" t="s">
        <v>57</v>
      </c>
      <c r="E61" s="35" t="s">
        <v>1140</v>
      </c>
    </row>
    <row r="62" spans="1:16" ht="12.75">
      <c r="A62" s="24" t="s">
        <v>48</v>
      </c>
      <c s="29" t="s">
        <v>95</v>
      </c>
      <c s="29" t="s">
        <v>1141</v>
      </c>
      <c s="24" t="s">
        <v>50</v>
      </c>
      <c s="30" t="s">
        <v>1142</v>
      </c>
      <c s="31" t="s">
        <v>222</v>
      </c>
      <c s="32">
        <v>21.6</v>
      </c>
      <c s="33">
        <v>0</v>
      </c>
      <c s="33">
        <f>ROUND(ROUND(H62,2)*ROUND(G62,3),2)</f>
      </c>
      <c r="O62">
        <f>(I62*21)/100</f>
      </c>
      <c t="s">
        <v>26</v>
      </c>
    </row>
    <row r="63" spans="1:5" ht="12.75">
      <c r="A63" s="34" t="s">
        <v>53</v>
      </c>
      <c r="E63" s="35" t="s">
        <v>50</v>
      </c>
    </row>
    <row r="64" spans="1:5" ht="12.75">
      <c r="A64" s="36" t="s">
        <v>55</v>
      </c>
      <c r="E64" s="37" t="s">
        <v>1143</v>
      </c>
    </row>
    <row r="65" spans="1:5" ht="12.75">
      <c r="A65" t="s">
        <v>57</v>
      </c>
      <c r="E65" s="35" t="s">
        <v>50</v>
      </c>
    </row>
    <row r="66" spans="1:16" ht="12.75">
      <c r="A66" s="24" t="s">
        <v>48</v>
      </c>
      <c s="29" t="s">
        <v>97</v>
      </c>
      <c s="29" t="s">
        <v>1144</v>
      </c>
      <c s="24" t="s">
        <v>50</v>
      </c>
      <c s="30" t="s">
        <v>1145</v>
      </c>
      <c s="31" t="s">
        <v>211</v>
      </c>
      <c s="32">
        <v>8.1</v>
      </c>
      <c s="33">
        <v>0</v>
      </c>
      <c s="33">
        <f>ROUND(ROUND(H66,2)*ROUND(G66,3),2)</f>
      </c>
      <c r="O66">
        <f>(I66*21)/100</f>
      </c>
      <c t="s">
        <v>26</v>
      </c>
    </row>
    <row r="67" spans="1:5" ht="12.75">
      <c r="A67" s="34" t="s">
        <v>53</v>
      </c>
      <c r="E67" s="35" t="s">
        <v>50</v>
      </c>
    </row>
    <row r="68" spans="1:5" ht="12.75">
      <c r="A68" s="36" t="s">
        <v>55</v>
      </c>
      <c r="E68" s="37" t="s">
        <v>1146</v>
      </c>
    </row>
    <row r="69" spans="1:5" ht="12.75">
      <c r="A69" t="s">
        <v>57</v>
      </c>
      <c r="E69" s="35" t="s">
        <v>1147</v>
      </c>
    </row>
    <row r="70" spans="1:16" ht="12.75">
      <c r="A70" s="24" t="s">
        <v>48</v>
      </c>
      <c s="29" t="s">
        <v>99</v>
      </c>
      <c s="29" t="s">
        <v>1148</v>
      </c>
      <c s="24" t="s">
        <v>50</v>
      </c>
      <c s="30" t="s">
        <v>1149</v>
      </c>
      <c s="31" t="s">
        <v>211</v>
      </c>
      <c s="32">
        <v>8.1</v>
      </c>
      <c s="33">
        <v>0</v>
      </c>
      <c s="33">
        <f>ROUND(ROUND(H70,2)*ROUND(G70,3),2)</f>
      </c>
      <c r="O70">
        <f>(I70*21)/100</f>
      </c>
      <c t="s">
        <v>26</v>
      </c>
    </row>
    <row r="71" spans="1:5" ht="12.75">
      <c r="A71" s="34" t="s">
        <v>53</v>
      </c>
      <c r="E71" s="35" t="s">
        <v>50</v>
      </c>
    </row>
    <row r="72" spans="1:5" ht="12.75">
      <c r="A72" s="36" t="s">
        <v>55</v>
      </c>
      <c r="E72" s="37" t="s">
        <v>1146</v>
      </c>
    </row>
    <row r="73" spans="1:5" ht="12.75">
      <c r="A73" t="s">
        <v>57</v>
      </c>
      <c r="E73" s="35" t="s">
        <v>50</v>
      </c>
    </row>
    <row r="74" spans="1:16" ht="12.75">
      <c r="A74" s="24" t="s">
        <v>48</v>
      </c>
      <c s="29" t="s">
        <v>101</v>
      </c>
      <c s="29" t="s">
        <v>1150</v>
      </c>
      <c s="24" t="s">
        <v>50</v>
      </c>
      <c s="30" t="s">
        <v>1151</v>
      </c>
      <c s="31" t="s">
        <v>222</v>
      </c>
      <c s="32">
        <v>21.6</v>
      </c>
      <c s="33">
        <v>0</v>
      </c>
      <c s="33">
        <f>ROUND(ROUND(H74,2)*ROUND(G74,3),2)</f>
      </c>
      <c r="O74">
        <f>(I74*21)/100</f>
      </c>
      <c t="s">
        <v>26</v>
      </c>
    </row>
    <row r="75" spans="1:5" ht="12.75">
      <c r="A75" s="34" t="s">
        <v>53</v>
      </c>
      <c r="E75" s="35" t="s">
        <v>50</v>
      </c>
    </row>
    <row r="76" spans="1:5" ht="12.75">
      <c r="A76" s="36" t="s">
        <v>55</v>
      </c>
      <c r="E76" s="37" t="s">
        <v>1143</v>
      </c>
    </row>
    <row r="77" spans="1:5" ht="25.5">
      <c r="A77" t="s">
        <v>57</v>
      </c>
      <c r="E77" s="35" t="s">
        <v>1152</v>
      </c>
    </row>
    <row r="78" spans="1:16" ht="12.75">
      <c r="A78" s="24" t="s">
        <v>48</v>
      </c>
      <c s="29" t="s">
        <v>105</v>
      </c>
      <c s="29" t="s">
        <v>1153</v>
      </c>
      <c s="24" t="s">
        <v>50</v>
      </c>
      <c s="30" t="s">
        <v>1154</v>
      </c>
      <c s="31" t="s">
        <v>222</v>
      </c>
      <c s="32">
        <v>21.6</v>
      </c>
      <c s="33">
        <v>0</v>
      </c>
      <c s="33">
        <f>ROUND(ROUND(H78,2)*ROUND(G78,3),2)</f>
      </c>
      <c r="O78">
        <f>(I78*21)/100</f>
      </c>
      <c t="s">
        <v>26</v>
      </c>
    </row>
    <row r="79" spans="1:5" ht="12.75">
      <c r="A79" s="34" t="s">
        <v>53</v>
      </c>
      <c r="E79" s="35" t="s">
        <v>50</v>
      </c>
    </row>
    <row r="80" spans="1:5" ht="12.75">
      <c r="A80" s="36" t="s">
        <v>55</v>
      </c>
      <c r="E80" s="37" t="s">
        <v>1143</v>
      </c>
    </row>
    <row r="81" spans="1:5" ht="12.75">
      <c r="A81" t="s">
        <v>57</v>
      </c>
      <c r="E81" s="35" t="s">
        <v>50</v>
      </c>
    </row>
    <row r="82" spans="1:16" ht="12.75">
      <c r="A82" s="24" t="s">
        <v>48</v>
      </c>
      <c s="29" t="s">
        <v>110</v>
      </c>
      <c s="29" t="s">
        <v>1155</v>
      </c>
      <c s="24" t="s">
        <v>50</v>
      </c>
      <c s="30" t="s">
        <v>1156</v>
      </c>
      <c s="31" t="s">
        <v>211</v>
      </c>
      <c s="32">
        <v>207.75</v>
      </c>
      <c s="33">
        <v>0</v>
      </c>
      <c s="33">
        <f>ROUND(ROUND(H82,2)*ROUND(G82,3),2)</f>
      </c>
      <c r="O82">
        <f>(I82*21)/100</f>
      </c>
      <c t="s">
        <v>26</v>
      </c>
    </row>
    <row r="83" spans="1:5" ht="12.75">
      <c r="A83" s="34" t="s">
        <v>53</v>
      </c>
      <c r="E83" s="35" t="s">
        <v>50</v>
      </c>
    </row>
    <row r="84" spans="1:5" ht="12.75">
      <c r="A84" s="36" t="s">
        <v>55</v>
      </c>
      <c r="E84" s="37" t="s">
        <v>1157</v>
      </c>
    </row>
    <row r="85" spans="1:5" ht="114.75">
      <c r="A85" t="s">
        <v>57</v>
      </c>
      <c r="E85" s="35" t="s">
        <v>1158</v>
      </c>
    </row>
    <row r="86" spans="1:16" ht="12.75">
      <c r="A86" s="24" t="s">
        <v>48</v>
      </c>
      <c s="29" t="s">
        <v>114</v>
      </c>
      <c s="29" t="s">
        <v>1159</v>
      </c>
      <c s="24" t="s">
        <v>67</v>
      </c>
      <c s="30" t="s">
        <v>1160</v>
      </c>
      <c s="31" t="s">
        <v>211</v>
      </c>
      <c s="32">
        <v>100.65</v>
      </c>
      <c s="33">
        <v>0</v>
      </c>
      <c s="33">
        <f>ROUND(ROUND(H86,2)*ROUND(G86,3),2)</f>
      </c>
      <c r="O86">
        <f>(I86*21)/100</f>
      </c>
      <c t="s">
        <v>26</v>
      </c>
    </row>
    <row r="87" spans="1:5" ht="12.75">
      <c r="A87" s="34" t="s">
        <v>53</v>
      </c>
      <c r="E87" s="35" t="s">
        <v>50</v>
      </c>
    </row>
    <row r="88" spans="1:5" ht="12.75">
      <c r="A88" s="36" t="s">
        <v>55</v>
      </c>
      <c r="E88" s="37" t="s">
        <v>1161</v>
      </c>
    </row>
    <row r="89" spans="1:5" ht="12.75">
      <c r="A89" t="s">
        <v>57</v>
      </c>
      <c r="E89" s="35" t="s">
        <v>50</v>
      </c>
    </row>
    <row r="90" spans="1:16" ht="12.75">
      <c r="A90" s="24" t="s">
        <v>48</v>
      </c>
      <c s="29" t="s">
        <v>120</v>
      </c>
      <c s="29" t="s">
        <v>1159</v>
      </c>
      <c s="24" t="s">
        <v>72</v>
      </c>
      <c s="30" t="s">
        <v>1162</v>
      </c>
      <c s="31" t="s">
        <v>211</v>
      </c>
      <c s="32">
        <v>207.75</v>
      </c>
      <c s="33">
        <v>0</v>
      </c>
      <c s="33">
        <f>ROUND(ROUND(H90,2)*ROUND(G90,3),2)</f>
      </c>
      <c r="O90">
        <f>(I90*21)/100</f>
      </c>
      <c t="s">
        <v>26</v>
      </c>
    </row>
    <row r="91" spans="1:5" ht="12.75">
      <c r="A91" s="34" t="s">
        <v>53</v>
      </c>
      <c r="E91" s="35" t="s">
        <v>50</v>
      </c>
    </row>
    <row r="92" spans="1:5" ht="51">
      <c r="A92" s="36" t="s">
        <v>55</v>
      </c>
      <c r="E92" s="37" t="s">
        <v>1163</v>
      </c>
    </row>
    <row r="93" spans="1:5" ht="12.75">
      <c r="A93" t="s">
        <v>57</v>
      </c>
      <c r="E93" s="35" t="s">
        <v>50</v>
      </c>
    </row>
    <row r="94" spans="1:16" ht="12.75">
      <c r="A94" s="24" t="s">
        <v>48</v>
      </c>
      <c s="29" t="s">
        <v>362</v>
      </c>
      <c s="29" t="s">
        <v>1164</v>
      </c>
      <c s="24" t="s">
        <v>50</v>
      </c>
      <c s="30" t="s">
        <v>1165</v>
      </c>
      <c s="31" t="s">
        <v>211</v>
      </c>
      <c s="32">
        <v>207.75</v>
      </c>
      <c s="33">
        <v>0</v>
      </c>
      <c s="33">
        <f>ROUND(ROUND(H94,2)*ROUND(G94,3),2)</f>
      </c>
      <c r="O94">
        <f>(I94*21)/100</f>
      </c>
      <c t="s">
        <v>26</v>
      </c>
    </row>
    <row r="95" spans="1:5" ht="12.75">
      <c r="A95" s="34" t="s">
        <v>53</v>
      </c>
      <c r="E95" s="35" t="s">
        <v>50</v>
      </c>
    </row>
    <row r="96" spans="1:5" ht="12.75">
      <c r="A96" s="36" t="s">
        <v>55</v>
      </c>
      <c r="E96" s="37" t="s">
        <v>1166</v>
      </c>
    </row>
    <row r="97" spans="1:5" ht="25.5">
      <c r="A97" t="s">
        <v>57</v>
      </c>
      <c r="E97" s="35" t="s">
        <v>1167</v>
      </c>
    </row>
    <row r="98" spans="1:16" ht="12.75">
      <c r="A98" s="24" t="s">
        <v>48</v>
      </c>
      <c s="29" t="s">
        <v>367</v>
      </c>
      <c s="29" t="s">
        <v>1168</v>
      </c>
      <c s="24" t="s">
        <v>50</v>
      </c>
      <c s="30" t="s">
        <v>1169</v>
      </c>
      <c s="31" t="s">
        <v>211</v>
      </c>
      <c s="32">
        <v>66.975</v>
      </c>
      <c s="33">
        <v>0</v>
      </c>
      <c s="33">
        <f>ROUND(ROUND(H98,2)*ROUND(G98,3),2)</f>
      </c>
      <c r="O98">
        <f>(I98*21)/100</f>
      </c>
      <c t="s">
        <v>26</v>
      </c>
    </row>
    <row r="99" spans="1:5" ht="12.75">
      <c r="A99" s="34" t="s">
        <v>53</v>
      </c>
      <c r="E99" s="35" t="s">
        <v>1170</v>
      </c>
    </row>
    <row r="100" spans="1:5" ht="38.25">
      <c r="A100" s="36" t="s">
        <v>55</v>
      </c>
      <c r="E100" s="37" t="s">
        <v>1171</v>
      </c>
    </row>
    <row r="101" spans="1:5" ht="12.75">
      <c r="A101" t="s">
        <v>57</v>
      </c>
      <c r="E101" s="35" t="s">
        <v>50</v>
      </c>
    </row>
    <row r="102" spans="1:16" ht="12.75">
      <c r="A102" s="24" t="s">
        <v>48</v>
      </c>
      <c s="29" t="s">
        <v>372</v>
      </c>
      <c s="29" t="s">
        <v>1172</v>
      </c>
      <c s="24" t="s">
        <v>50</v>
      </c>
      <c s="30" t="s">
        <v>1173</v>
      </c>
      <c s="31" t="s">
        <v>211</v>
      </c>
      <c s="32">
        <v>100.65</v>
      </c>
      <c s="33">
        <v>0</v>
      </c>
      <c s="33">
        <f>ROUND(ROUND(H102,2)*ROUND(G102,3),2)</f>
      </c>
      <c r="O102">
        <f>(I102*21)/100</f>
      </c>
      <c t="s">
        <v>26</v>
      </c>
    </row>
    <row r="103" spans="1:5" ht="12.75">
      <c r="A103" s="34" t="s">
        <v>53</v>
      </c>
      <c r="E103" s="35" t="s">
        <v>1174</v>
      </c>
    </row>
    <row r="104" spans="1:5" ht="12.75">
      <c r="A104" s="36" t="s">
        <v>55</v>
      </c>
      <c r="E104" s="37" t="s">
        <v>1161</v>
      </c>
    </row>
    <row r="105" spans="1:5" ht="25.5">
      <c r="A105" t="s">
        <v>57</v>
      </c>
      <c r="E105" s="35" t="s">
        <v>1175</v>
      </c>
    </row>
    <row r="106" spans="1:16" ht="12.75">
      <c r="A106" s="24" t="s">
        <v>48</v>
      </c>
      <c s="29" t="s">
        <v>378</v>
      </c>
      <c s="29" t="s">
        <v>1176</v>
      </c>
      <c s="24" t="s">
        <v>50</v>
      </c>
      <c s="30" t="s">
        <v>1177</v>
      </c>
      <c s="31" t="s">
        <v>211</v>
      </c>
      <c s="32">
        <v>31.725</v>
      </c>
      <c s="33">
        <v>0</v>
      </c>
      <c s="33">
        <f>ROUND(ROUND(H106,2)*ROUND(G106,3),2)</f>
      </c>
      <c r="O106">
        <f>(I106*21)/100</f>
      </c>
      <c t="s">
        <v>26</v>
      </c>
    </row>
    <row r="107" spans="1:5" ht="12.75">
      <c r="A107" s="34" t="s">
        <v>53</v>
      </c>
      <c r="E107" s="35" t="s">
        <v>1178</v>
      </c>
    </row>
    <row r="108" spans="1:5" ht="38.25">
      <c r="A108" s="36" t="s">
        <v>55</v>
      </c>
      <c r="E108" s="37" t="s">
        <v>1179</v>
      </c>
    </row>
    <row r="109" spans="1:5" ht="12.75">
      <c r="A109" t="s">
        <v>57</v>
      </c>
      <c r="E109" s="35" t="s">
        <v>1180</v>
      </c>
    </row>
    <row r="110" spans="1:16" ht="12.75">
      <c r="A110" s="24" t="s">
        <v>48</v>
      </c>
      <c s="29" t="s">
        <v>383</v>
      </c>
      <c s="29" t="s">
        <v>1181</v>
      </c>
      <c s="24" t="s">
        <v>50</v>
      </c>
      <c s="30" t="s">
        <v>1182</v>
      </c>
      <c s="31" t="s">
        <v>211</v>
      </c>
      <c s="32">
        <v>207.75</v>
      </c>
      <c s="33">
        <v>0</v>
      </c>
      <c s="33">
        <f>ROUND(ROUND(H110,2)*ROUND(G110,3),2)</f>
      </c>
      <c r="O110">
        <f>(I110*21)/100</f>
      </c>
      <c t="s">
        <v>26</v>
      </c>
    </row>
    <row r="111" spans="1:5" ht="12.75">
      <c r="A111" s="34" t="s">
        <v>53</v>
      </c>
      <c r="E111" s="35" t="s">
        <v>50</v>
      </c>
    </row>
    <row r="112" spans="1:5" ht="12.75">
      <c r="A112" s="36" t="s">
        <v>55</v>
      </c>
      <c r="E112" s="37" t="s">
        <v>1166</v>
      </c>
    </row>
    <row r="113" spans="1:5" ht="12.75">
      <c r="A113" t="s">
        <v>57</v>
      </c>
      <c r="E113" s="35" t="s">
        <v>50</v>
      </c>
    </row>
    <row r="114" spans="1:18" ht="12.75" customHeight="1">
      <c r="A114" s="6" t="s">
        <v>46</v>
      </c>
      <c s="6"/>
      <c s="40" t="s">
        <v>26</v>
      </c>
      <c s="6"/>
      <c s="27" t="s">
        <v>332</v>
      </c>
      <c s="6"/>
      <c s="6"/>
      <c s="6"/>
      <c s="41">
        <f>0+Q114</f>
      </c>
      <c r="O114">
        <f>0+R114</f>
      </c>
      <c r="Q114">
        <f>0+I115+I119+I123+I127+I131+I135+I139+I143+I147+I151+I155+I159+I163+I167+I171+I175</f>
      </c>
      <c>
        <f>0+O115+O119+O123+O127+O131+O135+O139+O143+O147+O151+O155+O159+O163+O167+O171+O175</f>
      </c>
    </row>
    <row r="115" spans="1:16" ht="12.75">
      <c r="A115" s="24" t="s">
        <v>48</v>
      </c>
      <c s="29" t="s">
        <v>389</v>
      </c>
      <c s="29" t="s">
        <v>1183</v>
      </c>
      <c s="24" t="s">
        <v>50</v>
      </c>
      <c s="30" t="s">
        <v>1184</v>
      </c>
      <c s="31" t="s">
        <v>243</v>
      </c>
      <c s="32">
        <v>23</v>
      </c>
      <c s="33">
        <v>0</v>
      </c>
      <c s="33">
        <f>ROUND(ROUND(H115,2)*ROUND(G115,3),2)</f>
      </c>
      <c r="O115">
        <f>(I115*21)/100</f>
      </c>
      <c t="s">
        <v>26</v>
      </c>
    </row>
    <row r="116" spans="1:5" ht="12.75">
      <c r="A116" s="34" t="s">
        <v>53</v>
      </c>
      <c r="E116" s="35" t="s">
        <v>50</v>
      </c>
    </row>
    <row r="117" spans="1:5" ht="12.75">
      <c r="A117" s="36" t="s">
        <v>55</v>
      </c>
      <c r="E117" s="37" t="s">
        <v>1185</v>
      </c>
    </row>
    <row r="118" spans="1:5" ht="12.75">
      <c r="A118" t="s">
        <v>57</v>
      </c>
      <c r="E118" s="35" t="s">
        <v>50</v>
      </c>
    </row>
    <row r="119" spans="1:16" ht="12.75">
      <c r="A119" s="24" t="s">
        <v>48</v>
      </c>
      <c s="29" t="s">
        <v>395</v>
      </c>
      <c s="29" t="s">
        <v>1186</v>
      </c>
      <c s="24" t="s">
        <v>50</v>
      </c>
      <c s="30" t="s">
        <v>1187</v>
      </c>
      <c s="31" t="s">
        <v>69</v>
      </c>
      <c s="32">
        <v>2</v>
      </c>
      <c s="33">
        <v>0</v>
      </c>
      <c s="33">
        <f>ROUND(ROUND(H119,2)*ROUND(G119,3),2)</f>
      </c>
      <c r="O119">
        <f>(I119*21)/100</f>
      </c>
      <c t="s">
        <v>26</v>
      </c>
    </row>
    <row r="120" spans="1:5" ht="12.75">
      <c r="A120" s="34" t="s">
        <v>53</v>
      </c>
      <c r="E120" s="35" t="s">
        <v>50</v>
      </c>
    </row>
    <row r="121" spans="1:5" ht="12.75">
      <c r="A121" s="36" t="s">
        <v>55</v>
      </c>
      <c r="E121" s="37" t="s">
        <v>118</v>
      </c>
    </row>
    <row r="122" spans="1:5" ht="12.75">
      <c r="A122" t="s">
        <v>57</v>
      </c>
      <c r="E122" s="35" t="s">
        <v>50</v>
      </c>
    </row>
    <row r="123" spans="1:16" ht="12.75">
      <c r="A123" s="24" t="s">
        <v>48</v>
      </c>
      <c s="29" t="s">
        <v>401</v>
      </c>
      <c s="29" t="s">
        <v>1188</v>
      </c>
      <c s="24" t="s">
        <v>50</v>
      </c>
      <c s="30" t="s">
        <v>1189</v>
      </c>
      <c s="31" t="s">
        <v>69</v>
      </c>
      <c s="32">
        <v>18</v>
      </c>
      <c s="33">
        <v>0</v>
      </c>
      <c s="33">
        <f>ROUND(ROUND(H123,2)*ROUND(G123,3),2)</f>
      </c>
      <c r="O123">
        <f>(I123*21)/100</f>
      </c>
      <c t="s">
        <v>26</v>
      </c>
    </row>
    <row r="124" spans="1:5" ht="12.75">
      <c r="A124" s="34" t="s">
        <v>53</v>
      </c>
      <c r="E124" s="35" t="s">
        <v>50</v>
      </c>
    </row>
    <row r="125" spans="1:5" ht="12.75">
      <c r="A125" s="36" t="s">
        <v>55</v>
      </c>
      <c r="E125" s="37" t="s">
        <v>1190</v>
      </c>
    </row>
    <row r="126" spans="1:5" ht="12.75">
      <c r="A126" t="s">
        <v>57</v>
      </c>
      <c r="E126" s="35" t="s">
        <v>50</v>
      </c>
    </row>
    <row r="127" spans="1:16" ht="12.75">
      <c r="A127" s="24" t="s">
        <v>48</v>
      </c>
      <c s="29" t="s">
        <v>406</v>
      </c>
      <c s="29" t="s">
        <v>1191</v>
      </c>
      <c s="24" t="s">
        <v>50</v>
      </c>
      <c s="30" t="s">
        <v>1192</v>
      </c>
      <c s="31" t="s">
        <v>69</v>
      </c>
      <c s="32">
        <v>2</v>
      </c>
      <c s="33">
        <v>0</v>
      </c>
      <c s="33">
        <f>ROUND(ROUND(H127,2)*ROUND(G127,3),2)</f>
      </c>
      <c r="O127">
        <f>(I127*21)/100</f>
      </c>
      <c t="s">
        <v>26</v>
      </c>
    </row>
    <row r="128" spans="1:5" ht="12.75">
      <c r="A128" s="34" t="s">
        <v>53</v>
      </c>
      <c r="E128" s="35" t="s">
        <v>50</v>
      </c>
    </row>
    <row r="129" spans="1:5" ht="12.75">
      <c r="A129" s="36" t="s">
        <v>55</v>
      </c>
      <c r="E129" s="37" t="s">
        <v>118</v>
      </c>
    </row>
    <row r="130" spans="1:5" ht="12.75">
      <c r="A130" t="s">
        <v>57</v>
      </c>
      <c r="E130" s="35" t="s">
        <v>50</v>
      </c>
    </row>
    <row r="131" spans="1:16" ht="12.75">
      <c r="A131" s="24" t="s">
        <v>48</v>
      </c>
      <c s="29" t="s">
        <v>410</v>
      </c>
      <c s="29" t="s">
        <v>1193</v>
      </c>
      <c s="24" t="s">
        <v>50</v>
      </c>
      <c s="30" t="s">
        <v>1194</v>
      </c>
      <c s="31" t="s">
        <v>69</v>
      </c>
      <c s="32">
        <v>2</v>
      </c>
      <c s="33">
        <v>0</v>
      </c>
      <c s="33">
        <f>ROUND(ROUND(H131,2)*ROUND(G131,3),2)</f>
      </c>
      <c r="O131">
        <f>(I131*21)/100</f>
      </c>
      <c t="s">
        <v>26</v>
      </c>
    </row>
    <row r="132" spans="1:5" ht="12.75">
      <c r="A132" s="34" t="s">
        <v>53</v>
      </c>
      <c r="E132" s="35" t="s">
        <v>50</v>
      </c>
    </row>
    <row r="133" spans="1:5" ht="12.75">
      <c r="A133" s="36" t="s">
        <v>55</v>
      </c>
      <c r="E133" s="37" t="s">
        <v>118</v>
      </c>
    </row>
    <row r="134" spans="1:5" ht="12.75">
      <c r="A134" t="s">
        <v>57</v>
      </c>
      <c r="E134" s="35" t="s">
        <v>50</v>
      </c>
    </row>
    <row r="135" spans="1:16" ht="12.75">
      <c r="A135" s="24" t="s">
        <v>48</v>
      </c>
      <c s="29" t="s">
        <v>416</v>
      </c>
      <c s="29" t="s">
        <v>1195</v>
      </c>
      <c s="24" t="s">
        <v>50</v>
      </c>
      <c s="30" t="s">
        <v>1196</v>
      </c>
      <c s="31" t="s">
        <v>243</v>
      </c>
      <c s="32">
        <v>127</v>
      </c>
      <c s="33">
        <v>0</v>
      </c>
      <c s="33">
        <f>ROUND(ROUND(H135,2)*ROUND(G135,3),2)</f>
      </c>
      <c r="O135">
        <f>(I135*21)/100</f>
      </c>
      <c t="s">
        <v>26</v>
      </c>
    </row>
    <row r="136" spans="1:5" ht="12.75">
      <c r="A136" s="34" t="s">
        <v>53</v>
      </c>
      <c r="E136" s="35" t="s">
        <v>50</v>
      </c>
    </row>
    <row r="137" spans="1:5" ht="12.75">
      <c r="A137" s="36" t="s">
        <v>55</v>
      </c>
      <c r="E137" s="37" t="s">
        <v>1197</v>
      </c>
    </row>
    <row r="138" spans="1:5" ht="12.75">
      <c r="A138" t="s">
        <v>57</v>
      </c>
      <c r="E138" s="35" t="s">
        <v>1198</v>
      </c>
    </row>
    <row r="139" spans="1:16" ht="12.75">
      <c r="A139" s="24" t="s">
        <v>48</v>
      </c>
      <c s="29" t="s">
        <v>421</v>
      </c>
      <c s="29" t="s">
        <v>1199</v>
      </c>
      <c s="24" t="s">
        <v>50</v>
      </c>
      <c s="30" t="s">
        <v>1200</v>
      </c>
      <c s="31" t="s">
        <v>69</v>
      </c>
      <c s="32">
        <v>2</v>
      </c>
      <c s="33">
        <v>0</v>
      </c>
      <c s="33">
        <f>ROUND(ROUND(H139,2)*ROUND(G139,3),2)</f>
      </c>
      <c r="O139">
        <f>(I139*21)/100</f>
      </c>
      <c t="s">
        <v>26</v>
      </c>
    </row>
    <row r="140" spans="1:5" ht="12.75">
      <c r="A140" s="34" t="s">
        <v>53</v>
      </c>
      <c r="E140" s="35" t="s">
        <v>50</v>
      </c>
    </row>
    <row r="141" spans="1:5" ht="12.75">
      <c r="A141" s="36" t="s">
        <v>55</v>
      </c>
      <c r="E141" s="37" t="s">
        <v>118</v>
      </c>
    </row>
    <row r="142" spans="1:5" ht="89.25">
      <c r="A142" t="s">
        <v>57</v>
      </c>
      <c r="E142" s="35" t="s">
        <v>1201</v>
      </c>
    </row>
    <row r="143" spans="1:16" ht="12.75">
      <c r="A143" s="24" t="s">
        <v>48</v>
      </c>
      <c s="29" t="s">
        <v>427</v>
      </c>
      <c s="29" t="s">
        <v>1202</v>
      </c>
      <c s="24" t="s">
        <v>50</v>
      </c>
      <c s="30" t="s">
        <v>1203</v>
      </c>
      <c s="31" t="s">
        <v>75</v>
      </c>
      <c s="32">
        <v>1</v>
      </c>
      <c s="33">
        <v>0</v>
      </c>
      <c s="33">
        <f>ROUND(ROUND(H143,2)*ROUND(G143,3),2)</f>
      </c>
      <c r="O143">
        <f>(I143*21)/100</f>
      </c>
      <c t="s">
        <v>26</v>
      </c>
    </row>
    <row r="144" spans="1:5" ht="12.75">
      <c r="A144" s="34" t="s">
        <v>53</v>
      </c>
      <c r="E144" s="35" t="s">
        <v>50</v>
      </c>
    </row>
    <row r="145" spans="1:5" ht="12.75">
      <c r="A145" s="36" t="s">
        <v>55</v>
      </c>
      <c r="E145" s="37" t="s">
        <v>56</v>
      </c>
    </row>
    <row r="146" spans="1:5" ht="25.5">
      <c r="A146" t="s">
        <v>57</v>
      </c>
      <c r="E146" s="35" t="s">
        <v>1204</v>
      </c>
    </row>
    <row r="147" spans="1:16" ht="12.75">
      <c r="A147" s="24" t="s">
        <v>48</v>
      </c>
      <c s="29" t="s">
        <v>433</v>
      </c>
      <c s="29" t="s">
        <v>1205</v>
      </c>
      <c s="24" t="s">
        <v>50</v>
      </c>
      <c s="30" t="s">
        <v>1206</v>
      </c>
      <c s="31" t="s">
        <v>243</v>
      </c>
      <c s="32">
        <v>248</v>
      </c>
      <c s="33">
        <v>0</v>
      </c>
      <c s="33">
        <f>ROUND(ROUND(H147,2)*ROUND(G147,3),2)</f>
      </c>
      <c r="O147">
        <f>(I147*21)/100</f>
      </c>
      <c t="s">
        <v>26</v>
      </c>
    </row>
    <row r="148" spans="1:5" ht="12.75">
      <c r="A148" s="34" t="s">
        <v>53</v>
      </c>
      <c r="E148" s="35" t="s">
        <v>50</v>
      </c>
    </row>
    <row r="149" spans="1:5" ht="12.75">
      <c r="A149" s="36" t="s">
        <v>55</v>
      </c>
      <c r="E149" s="37" t="s">
        <v>1207</v>
      </c>
    </row>
    <row r="150" spans="1:5" ht="12.75">
      <c r="A150" t="s">
        <v>57</v>
      </c>
      <c r="E150" s="35" t="s">
        <v>1208</v>
      </c>
    </row>
    <row r="151" spans="1:16" ht="12.75">
      <c r="A151" s="24" t="s">
        <v>48</v>
      </c>
      <c s="29" t="s">
        <v>439</v>
      </c>
      <c s="29" t="s">
        <v>1209</v>
      </c>
      <c s="24" t="s">
        <v>50</v>
      </c>
      <c s="30" t="s">
        <v>1210</v>
      </c>
      <c s="31" t="s">
        <v>243</v>
      </c>
      <c s="32">
        <v>139.7</v>
      </c>
      <c s="33">
        <v>0</v>
      </c>
      <c s="33">
        <f>ROUND(ROUND(H151,2)*ROUND(G151,3),2)</f>
      </c>
      <c r="O151">
        <f>(I151*21)/100</f>
      </c>
      <c t="s">
        <v>26</v>
      </c>
    </row>
    <row r="152" spans="1:5" ht="12.75">
      <c r="A152" s="34" t="s">
        <v>53</v>
      </c>
      <c r="E152" s="35" t="s">
        <v>50</v>
      </c>
    </row>
    <row r="153" spans="1:5" ht="38.25">
      <c r="A153" s="36" t="s">
        <v>55</v>
      </c>
      <c r="E153" s="37" t="s">
        <v>1211</v>
      </c>
    </row>
    <row r="154" spans="1:5" ht="114.75">
      <c r="A154" t="s">
        <v>57</v>
      </c>
      <c r="E154" s="35" t="s">
        <v>1212</v>
      </c>
    </row>
    <row r="155" spans="1:16" ht="12.75">
      <c r="A155" s="24" t="s">
        <v>48</v>
      </c>
      <c s="29" t="s">
        <v>445</v>
      </c>
      <c s="29" t="s">
        <v>1213</v>
      </c>
      <c s="24" t="s">
        <v>50</v>
      </c>
      <c s="30" t="s">
        <v>1214</v>
      </c>
      <c s="31" t="s">
        <v>243</v>
      </c>
      <c s="32">
        <v>25.3</v>
      </c>
      <c s="33">
        <v>0</v>
      </c>
      <c s="33">
        <f>ROUND(ROUND(H155,2)*ROUND(G155,3),2)</f>
      </c>
      <c r="O155">
        <f>(I155*21)/100</f>
      </c>
      <c t="s">
        <v>26</v>
      </c>
    </row>
    <row r="156" spans="1:5" ht="12.75">
      <c r="A156" s="34" t="s">
        <v>53</v>
      </c>
      <c r="E156" s="35" t="s">
        <v>50</v>
      </c>
    </row>
    <row r="157" spans="1:5" ht="38.25">
      <c r="A157" s="36" t="s">
        <v>55</v>
      </c>
      <c r="E157" s="37" t="s">
        <v>1215</v>
      </c>
    </row>
    <row r="158" spans="1:5" ht="12.75">
      <c r="A158" t="s">
        <v>57</v>
      </c>
      <c r="E158" s="35" t="s">
        <v>1216</v>
      </c>
    </row>
    <row r="159" spans="1:16" ht="12.75">
      <c r="A159" s="24" t="s">
        <v>48</v>
      </c>
      <c s="29" t="s">
        <v>450</v>
      </c>
      <c s="29" t="s">
        <v>1217</v>
      </c>
      <c s="24" t="s">
        <v>50</v>
      </c>
      <c s="30" t="s">
        <v>1218</v>
      </c>
      <c s="31" t="s">
        <v>69</v>
      </c>
      <c s="32">
        <v>18</v>
      </c>
      <c s="33">
        <v>0</v>
      </c>
      <c s="33">
        <f>ROUND(ROUND(H159,2)*ROUND(G159,3),2)</f>
      </c>
      <c r="O159">
        <f>(I159*21)/100</f>
      </c>
      <c t="s">
        <v>26</v>
      </c>
    </row>
    <row r="160" spans="1:5" ht="12.75">
      <c r="A160" s="34" t="s">
        <v>53</v>
      </c>
      <c r="E160" s="35" t="s">
        <v>50</v>
      </c>
    </row>
    <row r="161" spans="1:5" ht="12.75">
      <c r="A161" s="36" t="s">
        <v>55</v>
      </c>
      <c r="E161" s="37" t="s">
        <v>1190</v>
      </c>
    </row>
    <row r="162" spans="1:5" ht="12.75">
      <c r="A162" t="s">
        <v>57</v>
      </c>
      <c r="E162" s="35" t="s">
        <v>1219</v>
      </c>
    </row>
    <row r="163" spans="1:16" ht="12.75">
      <c r="A163" s="24" t="s">
        <v>48</v>
      </c>
      <c s="29" t="s">
        <v>456</v>
      </c>
      <c s="29" t="s">
        <v>1220</v>
      </c>
      <c s="24" t="s">
        <v>50</v>
      </c>
      <c s="30" t="s">
        <v>1221</v>
      </c>
      <c s="31" t="s">
        <v>69</v>
      </c>
      <c s="32">
        <v>4</v>
      </c>
      <c s="33">
        <v>0</v>
      </c>
      <c s="33">
        <f>ROUND(ROUND(H163,2)*ROUND(G163,3),2)</f>
      </c>
      <c r="O163">
        <f>(I163*21)/100</f>
      </c>
      <c t="s">
        <v>26</v>
      </c>
    </row>
    <row r="164" spans="1:5" ht="12.75">
      <c r="A164" s="34" t="s">
        <v>53</v>
      </c>
      <c r="E164" s="35" t="s">
        <v>50</v>
      </c>
    </row>
    <row r="165" spans="1:5" ht="12.75">
      <c r="A165" s="36" t="s">
        <v>55</v>
      </c>
      <c r="E165" s="37" t="s">
        <v>149</v>
      </c>
    </row>
    <row r="166" spans="1:5" ht="76.5">
      <c r="A166" t="s">
        <v>57</v>
      </c>
      <c r="E166" s="35" t="s">
        <v>1222</v>
      </c>
    </row>
    <row r="167" spans="1:16" ht="12.75">
      <c r="A167" s="24" t="s">
        <v>48</v>
      </c>
      <c s="29" t="s">
        <v>461</v>
      </c>
      <c s="29" t="s">
        <v>1223</v>
      </c>
      <c s="24" t="s">
        <v>50</v>
      </c>
      <c s="30" t="s">
        <v>1224</v>
      </c>
      <c s="31" t="s">
        <v>69</v>
      </c>
      <c s="32">
        <v>10</v>
      </c>
      <c s="33">
        <v>0</v>
      </c>
      <c s="33">
        <f>ROUND(ROUND(H167,2)*ROUND(G167,3),2)</f>
      </c>
      <c r="O167">
        <f>(I167*21)/100</f>
      </c>
      <c t="s">
        <v>26</v>
      </c>
    </row>
    <row r="168" spans="1:5" ht="12.75">
      <c r="A168" s="34" t="s">
        <v>53</v>
      </c>
      <c r="E168" s="35" t="s">
        <v>50</v>
      </c>
    </row>
    <row r="169" spans="1:5" ht="12.75">
      <c r="A169" s="36" t="s">
        <v>55</v>
      </c>
      <c r="E169" s="37" t="s">
        <v>1225</v>
      </c>
    </row>
    <row r="170" spans="1:5" ht="63.75">
      <c r="A170" t="s">
        <v>57</v>
      </c>
      <c r="E170" s="35" t="s">
        <v>1226</v>
      </c>
    </row>
    <row r="171" spans="1:16" ht="12.75">
      <c r="A171" s="24" t="s">
        <v>48</v>
      </c>
      <c s="29" t="s">
        <v>466</v>
      </c>
      <c s="29" t="s">
        <v>1227</v>
      </c>
      <c s="24" t="s">
        <v>50</v>
      </c>
      <c s="30" t="s">
        <v>1228</v>
      </c>
      <c s="31" t="s">
        <v>69</v>
      </c>
      <c s="32">
        <v>4</v>
      </c>
      <c s="33">
        <v>0</v>
      </c>
      <c s="33">
        <f>ROUND(ROUND(H171,2)*ROUND(G171,3),2)</f>
      </c>
      <c r="O171">
        <f>(I171*21)/100</f>
      </c>
      <c t="s">
        <v>26</v>
      </c>
    </row>
    <row r="172" spans="1:5" ht="12.75">
      <c r="A172" s="34" t="s">
        <v>53</v>
      </c>
      <c r="E172" s="35" t="s">
        <v>50</v>
      </c>
    </row>
    <row r="173" spans="1:5" ht="12.75">
      <c r="A173" s="36" t="s">
        <v>55</v>
      </c>
      <c r="E173" s="37" t="s">
        <v>1229</v>
      </c>
    </row>
    <row r="174" spans="1:5" ht="51">
      <c r="A174" t="s">
        <v>57</v>
      </c>
      <c r="E174" s="35" t="s">
        <v>1230</v>
      </c>
    </row>
    <row r="175" spans="1:16" ht="12.75">
      <c r="A175" s="24" t="s">
        <v>48</v>
      </c>
      <c s="29" t="s">
        <v>472</v>
      </c>
      <c s="29" t="s">
        <v>1231</v>
      </c>
      <c s="24" t="s">
        <v>50</v>
      </c>
      <c s="30" t="s">
        <v>1232</v>
      </c>
      <c s="31" t="s">
        <v>69</v>
      </c>
      <c s="32">
        <v>4</v>
      </c>
      <c s="33">
        <v>0</v>
      </c>
      <c s="33">
        <f>ROUND(ROUND(H175,2)*ROUND(G175,3),2)</f>
      </c>
      <c r="O175">
        <f>(I175*21)/100</f>
      </c>
      <c t="s">
        <v>26</v>
      </c>
    </row>
    <row r="176" spans="1:5" ht="12.75">
      <c r="A176" s="34" t="s">
        <v>53</v>
      </c>
      <c r="E176" s="35" t="s">
        <v>50</v>
      </c>
    </row>
    <row r="177" spans="1:5" ht="12.75">
      <c r="A177" s="36" t="s">
        <v>55</v>
      </c>
      <c r="E177" s="37" t="s">
        <v>1229</v>
      </c>
    </row>
    <row r="178" spans="1:5" ht="63.75">
      <c r="A178" t="s">
        <v>57</v>
      </c>
      <c r="E178" s="35" t="s">
        <v>1233</v>
      </c>
    </row>
    <row r="179" spans="1:18" ht="12.75" customHeight="1">
      <c r="A179" s="6" t="s">
        <v>46</v>
      </c>
      <c s="6"/>
      <c s="40" t="s">
        <v>36</v>
      </c>
      <c s="6"/>
      <c s="27" t="s">
        <v>343</v>
      </c>
      <c s="6"/>
      <c s="6"/>
      <c s="6"/>
      <c s="41">
        <f>0+Q179</f>
      </c>
      <c r="O179">
        <f>0+R179</f>
      </c>
      <c r="Q179">
        <f>0+I180+I184</f>
      </c>
      <c>
        <f>0+O180+O184</f>
      </c>
    </row>
    <row r="180" spans="1:16" ht="12.75">
      <c r="A180" s="24" t="s">
        <v>48</v>
      </c>
      <c s="29" t="s">
        <v>477</v>
      </c>
      <c s="29" t="s">
        <v>1234</v>
      </c>
      <c s="24" t="s">
        <v>50</v>
      </c>
      <c s="30" t="s">
        <v>1235</v>
      </c>
      <c s="31" t="s">
        <v>69</v>
      </c>
      <c s="32">
        <v>7</v>
      </c>
      <c s="33">
        <v>0</v>
      </c>
      <c s="33">
        <f>ROUND(ROUND(H180,2)*ROUND(G180,3),2)</f>
      </c>
      <c r="O180">
        <f>(I180*21)/100</f>
      </c>
      <c t="s">
        <v>26</v>
      </c>
    </row>
    <row r="181" spans="1:5" ht="12.75">
      <c r="A181" s="34" t="s">
        <v>53</v>
      </c>
      <c r="E181" s="35" t="s">
        <v>50</v>
      </c>
    </row>
    <row r="182" spans="1:5" ht="12.75">
      <c r="A182" s="36" t="s">
        <v>55</v>
      </c>
      <c r="E182" s="37" t="s">
        <v>1236</v>
      </c>
    </row>
    <row r="183" spans="1:5" ht="12.75">
      <c r="A183" t="s">
        <v>57</v>
      </c>
      <c r="E183" s="35" t="s">
        <v>50</v>
      </c>
    </row>
    <row r="184" spans="1:16" ht="12.75">
      <c r="A184" s="24" t="s">
        <v>48</v>
      </c>
      <c s="29" t="s">
        <v>482</v>
      </c>
      <c s="29" t="s">
        <v>1237</v>
      </c>
      <c s="24" t="s">
        <v>50</v>
      </c>
      <c s="30" t="s">
        <v>1238</v>
      </c>
      <c s="31" t="s">
        <v>211</v>
      </c>
      <c s="32">
        <v>8.4</v>
      </c>
      <c s="33">
        <v>0</v>
      </c>
      <c s="33">
        <f>ROUND(ROUND(H184,2)*ROUND(G184,3),2)</f>
      </c>
      <c r="O184">
        <f>(I184*21)/100</f>
      </c>
      <c t="s">
        <v>26</v>
      </c>
    </row>
    <row r="185" spans="1:5" ht="12.75">
      <c r="A185" s="34" t="s">
        <v>53</v>
      </c>
      <c r="E185" s="35" t="s">
        <v>1239</v>
      </c>
    </row>
    <row r="186" spans="1:5" ht="38.25">
      <c r="A186" s="36" t="s">
        <v>55</v>
      </c>
      <c r="E186" s="37" t="s">
        <v>1240</v>
      </c>
    </row>
    <row r="187" spans="1:5" ht="12.75">
      <c r="A187" t="s">
        <v>57</v>
      </c>
      <c r="E187" s="35" t="s">
        <v>50</v>
      </c>
    </row>
    <row r="188" spans="1:18" ht="12.75" customHeight="1">
      <c r="A188" s="6" t="s">
        <v>46</v>
      </c>
      <c s="6"/>
      <c s="40" t="s">
        <v>38</v>
      </c>
      <c s="6"/>
      <c s="27" t="s">
        <v>226</v>
      </c>
      <c s="6"/>
      <c s="6"/>
      <c s="6"/>
      <c s="41">
        <f>0+Q188</f>
      </c>
      <c r="O188">
        <f>0+R188</f>
      </c>
      <c r="Q188">
        <f>0+I189</f>
      </c>
      <c>
        <f>0+O189</f>
      </c>
    </row>
    <row r="189" spans="1:16" ht="12.75">
      <c r="A189" s="24" t="s">
        <v>48</v>
      </c>
      <c s="29" t="s">
        <v>488</v>
      </c>
      <c s="29" t="s">
        <v>1241</v>
      </c>
      <c s="24" t="s">
        <v>50</v>
      </c>
      <c s="30" t="s">
        <v>1242</v>
      </c>
      <c s="31" t="s">
        <v>69</v>
      </c>
      <c s="32">
        <v>2</v>
      </c>
      <c s="33">
        <v>0</v>
      </c>
      <c s="33">
        <f>ROUND(ROUND(H189,2)*ROUND(G189,3),2)</f>
      </c>
      <c r="O189">
        <f>(I189*21)/100</f>
      </c>
      <c t="s">
        <v>26</v>
      </c>
    </row>
    <row r="190" spans="1:5" ht="12.75">
      <c r="A190" s="34" t="s">
        <v>53</v>
      </c>
      <c r="E190" s="35" t="s">
        <v>50</v>
      </c>
    </row>
    <row r="191" spans="1:5" ht="12.75">
      <c r="A191" s="36" t="s">
        <v>55</v>
      </c>
      <c r="E191" s="37" t="s">
        <v>118</v>
      </c>
    </row>
    <row r="192" spans="1:5" ht="25.5">
      <c r="A192" t="s">
        <v>57</v>
      </c>
      <c r="E192" s="35" t="s">
        <v>1243</v>
      </c>
    </row>
    <row r="193" spans="1:18" ht="12.75" customHeight="1">
      <c r="A193" s="6" t="s">
        <v>46</v>
      </c>
      <c s="6"/>
      <c s="40" t="s">
        <v>77</v>
      </c>
      <c s="6"/>
      <c s="27" t="s">
        <v>708</v>
      </c>
      <c s="6"/>
      <c s="6"/>
      <c s="6"/>
      <c s="41">
        <f>0+Q193</f>
      </c>
      <c r="O193">
        <f>0+R193</f>
      </c>
      <c r="Q193">
        <f>0+I194</f>
      </c>
      <c>
        <f>0+O194</f>
      </c>
    </row>
    <row r="194" spans="1:16" ht="12.75">
      <c r="A194" s="24" t="s">
        <v>48</v>
      </c>
      <c s="29" t="s">
        <v>494</v>
      </c>
      <c s="29" t="s">
        <v>1244</v>
      </c>
      <c s="24" t="s">
        <v>50</v>
      </c>
      <c s="30" t="s">
        <v>1245</v>
      </c>
      <c s="31" t="s">
        <v>69</v>
      </c>
      <c s="32">
        <v>2</v>
      </c>
      <c s="33">
        <v>0</v>
      </c>
      <c s="33">
        <f>ROUND(ROUND(H194,2)*ROUND(G194,3),2)</f>
      </c>
      <c r="O194">
        <f>(I194*21)/100</f>
      </c>
      <c t="s">
        <v>26</v>
      </c>
    </row>
    <row r="195" spans="1:5" ht="12.75">
      <c r="A195" s="34" t="s">
        <v>53</v>
      </c>
      <c r="E195" s="35" t="s">
        <v>50</v>
      </c>
    </row>
    <row r="196" spans="1:5" ht="12.75">
      <c r="A196" s="36" t="s">
        <v>55</v>
      </c>
      <c r="E196" s="37" t="s">
        <v>118</v>
      </c>
    </row>
    <row r="197" spans="1:5" ht="12.75">
      <c r="A197" t="s">
        <v>57</v>
      </c>
      <c r="E197" s="35" t="s">
        <v>50</v>
      </c>
    </row>
    <row r="198" spans="1:18" ht="12.75" customHeight="1">
      <c r="A198" s="6" t="s">
        <v>46</v>
      </c>
      <c s="6"/>
      <c s="40" t="s">
        <v>80</v>
      </c>
      <c s="6"/>
      <c s="27" t="s">
        <v>432</v>
      </c>
      <c s="6"/>
      <c s="6"/>
      <c s="6"/>
      <c s="41">
        <f>0+Q198</f>
      </c>
      <c r="O198">
        <f>0+R198</f>
      </c>
      <c r="Q198">
        <f>0+I199+I203+I207+I211+I215+I219+I223</f>
      </c>
      <c>
        <f>0+O199+O203+O207+O211+O215+O219+O223</f>
      </c>
    </row>
    <row r="199" spans="1:16" ht="12.75">
      <c r="A199" s="24" t="s">
        <v>48</v>
      </c>
      <c s="29" t="s">
        <v>498</v>
      </c>
      <c s="29" t="s">
        <v>1246</v>
      </c>
      <c s="24" t="s">
        <v>50</v>
      </c>
      <c s="30" t="s">
        <v>1247</v>
      </c>
      <c s="31" t="s">
        <v>243</v>
      </c>
      <c s="32">
        <v>127</v>
      </c>
      <c s="33">
        <v>0</v>
      </c>
      <c s="33">
        <f>ROUND(ROUND(H199,2)*ROUND(G199,3),2)</f>
      </c>
      <c r="O199">
        <f>(I199*21)/100</f>
      </c>
      <c t="s">
        <v>26</v>
      </c>
    </row>
    <row r="200" spans="1:5" ht="12.75">
      <c r="A200" s="34" t="s">
        <v>53</v>
      </c>
      <c r="E200" s="35" t="s">
        <v>50</v>
      </c>
    </row>
    <row r="201" spans="1:5" ht="38.25">
      <c r="A201" s="36" t="s">
        <v>55</v>
      </c>
      <c r="E201" s="37" t="s">
        <v>1248</v>
      </c>
    </row>
    <row r="202" spans="1:5" ht="63.75">
      <c r="A202" t="s">
        <v>57</v>
      </c>
      <c r="E202" s="35" t="s">
        <v>1249</v>
      </c>
    </row>
    <row r="203" spans="1:16" ht="12.75">
      <c r="A203" s="24" t="s">
        <v>48</v>
      </c>
      <c s="29" t="s">
        <v>504</v>
      </c>
      <c s="29" t="s">
        <v>1250</v>
      </c>
      <c s="24" t="s">
        <v>50</v>
      </c>
      <c s="30" t="s">
        <v>1251</v>
      </c>
      <c s="31" t="s">
        <v>243</v>
      </c>
      <c s="32">
        <v>23</v>
      </c>
      <c s="33">
        <v>0</v>
      </c>
      <c s="33">
        <f>ROUND(ROUND(H203,2)*ROUND(G203,3),2)</f>
      </c>
      <c r="O203">
        <f>(I203*21)/100</f>
      </c>
      <c t="s">
        <v>26</v>
      </c>
    </row>
    <row r="204" spans="1:5" ht="12.75">
      <c r="A204" s="34" t="s">
        <v>53</v>
      </c>
      <c r="E204" s="35" t="s">
        <v>50</v>
      </c>
    </row>
    <row r="205" spans="1:5" ht="12.75">
      <c r="A205" s="36" t="s">
        <v>55</v>
      </c>
      <c r="E205" s="37" t="s">
        <v>1252</v>
      </c>
    </row>
    <row r="206" spans="1:5" ht="63.75">
      <c r="A206" t="s">
        <v>57</v>
      </c>
      <c r="E206" s="35" t="s">
        <v>1249</v>
      </c>
    </row>
    <row r="207" spans="1:16" ht="12.75">
      <c r="A207" s="24" t="s">
        <v>48</v>
      </c>
      <c s="29" t="s">
        <v>509</v>
      </c>
      <c s="29" t="s">
        <v>1253</v>
      </c>
      <c s="24" t="s">
        <v>50</v>
      </c>
      <c s="30" t="s">
        <v>1254</v>
      </c>
      <c s="31" t="s">
        <v>69</v>
      </c>
      <c s="32">
        <v>32</v>
      </c>
      <c s="33">
        <v>0</v>
      </c>
      <c s="33">
        <f>ROUND(ROUND(H207,2)*ROUND(G207,3),2)</f>
      </c>
      <c r="O207">
        <f>(I207*21)/100</f>
      </c>
      <c t="s">
        <v>26</v>
      </c>
    </row>
    <row r="208" spans="1:5" ht="12.75">
      <c r="A208" s="34" t="s">
        <v>53</v>
      </c>
      <c r="E208" s="35" t="s">
        <v>50</v>
      </c>
    </row>
    <row r="209" spans="1:5" ht="12.75">
      <c r="A209" s="36" t="s">
        <v>55</v>
      </c>
      <c r="E209" s="37" t="s">
        <v>1255</v>
      </c>
    </row>
    <row r="210" spans="1:5" ht="38.25">
      <c r="A210" t="s">
        <v>57</v>
      </c>
      <c r="E210" s="35" t="s">
        <v>1256</v>
      </c>
    </row>
    <row r="211" spans="1:16" ht="12.75">
      <c r="A211" s="24" t="s">
        <v>48</v>
      </c>
      <c s="29" t="s">
        <v>515</v>
      </c>
      <c s="29" t="s">
        <v>1257</v>
      </c>
      <c s="24" t="s">
        <v>50</v>
      </c>
      <c s="30" t="s">
        <v>1258</v>
      </c>
      <c s="31" t="s">
        <v>69</v>
      </c>
      <c s="32">
        <v>8</v>
      </c>
      <c s="33">
        <v>0</v>
      </c>
      <c s="33">
        <f>ROUND(ROUND(H211,2)*ROUND(G211,3),2)</f>
      </c>
      <c r="O211">
        <f>(I211*21)/100</f>
      </c>
      <c t="s">
        <v>26</v>
      </c>
    </row>
    <row r="212" spans="1:5" ht="12.75">
      <c r="A212" s="34" t="s">
        <v>53</v>
      </c>
      <c r="E212" s="35" t="s">
        <v>50</v>
      </c>
    </row>
    <row r="213" spans="1:5" ht="12.75">
      <c r="A213" s="36" t="s">
        <v>55</v>
      </c>
      <c r="E213" s="37" t="s">
        <v>182</v>
      </c>
    </row>
    <row r="214" spans="1:5" ht="38.25">
      <c r="A214" t="s">
        <v>57</v>
      </c>
      <c r="E214" s="35" t="s">
        <v>1256</v>
      </c>
    </row>
    <row r="215" spans="1:16" ht="12.75">
      <c r="A215" s="24" t="s">
        <v>48</v>
      </c>
      <c s="29" t="s">
        <v>521</v>
      </c>
      <c s="29" t="s">
        <v>1259</v>
      </c>
      <c s="24" t="s">
        <v>50</v>
      </c>
      <c s="30" t="s">
        <v>1260</v>
      </c>
      <c s="31" t="s">
        <v>69</v>
      </c>
      <c s="32">
        <v>2</v>
      </c>
      <c s="33">
        <v>0</v>
      </c>
      <c s="33">
        <f>ROUND(ROUND(H215,2)*ROUND(G215,3),2)</f>
      </c>
      <c r="O215">
        <f>(I215*21)/100</f>
      </c>
      <c t="s">
        <v>26</v>
      </c>
    </row>
    <row r="216" spans="1:5" ht="12.75">
      <c r="A216" s="34" t="s">
        <v>53</v>
      </c>
      <c r="E216" s="35" t="s">
        <v>50</v>
      </c>
    </row>
    <row r="217" spans="1:5" ht="12.75">
      <c r="A217" s="36" t="s">
        <v>55</v>
      </c>
      <c r="E217" s="37" t="s">
        <v>118</v>
      </c>
    </row>
    <row r="218" spans="1:5" ht="38.25">
      <c r="A218" t="s">
        <v>57</v>
      </c>
      <c r="E218" s="35" t="s">
        <v>1261</v>
      </c>
    </row>
    <row r="219" spans="1:16" ht="12.75">
      <c r="A219" s="24" t="s">
        <v>48</v>
      </c>
      <c s="29" t="s">
        <v>528</v>
      </c>
      <c s="29" t="s">
        <v>1262</v>
      </c>
      <c s="24" t="s">
        <v>50</v>
      </c>
      <c s="30" t="s">
        <v>1263</v>
      </c>
      <c s="31" t="s">
        <v>69</v>
      </c>
      <c s="32">
        <v>2</v>
      </c>
      <c s="33">
        <v>0</v>
      </c>
      <c s="33">
        <f>ROUND(ROUND(H219,2)*ROUND(G219,3),2)</f>
      </c>
      <c r="O219">
        <f>(I219*21)/100</f>
      </c>
      <c t="s">
        <v>26</v>
      </c>
    </row>
    <row r="220" spans="1:5" ht="12.75">
      <c r="A220" s="34" t="s">
        <v>53</v>
      </c>
      <c r="E220" s="35" t="s">
        <v>50</v>
      </c>
    </row>
    <row r="221" spans="1:5" ht="12.75">
      <c r="A221" s="36" t="s">
        <v>55</v>
      </c>
      <c r="E221" s="37" t="s">
        <v>118</v>
      </c>
    </row>
    <row r="222" spans="1:5" ht="12.75">
      <c r="A222" t="s">
        <v>57</v>
      </c>
      <c r="E222" s="35" t="s">
        <v>50</v>
      </c>
    </row>
    <row r="223" spans="1:16" ht="12.75">
      <c r="A223" s="24" t="s">
        <v>48</v>
      </c>
      <c s="29" t="s">
        <v>534</v>
      </c>
      <c s="29" t="s">
        <v>1264</v>
      </c>
      <c s="24" t="s">
        <v>50</v>
      </c>
      <c s="30" t="s">
        <v>1265</v>
      </c>
      <c s="31" t="s">
        <v>243</v>
      </c>
      <c s="32">
        <v>65</v>
      </c>
      <c s="33">
        <v>0</v>
      </c>
      <c s="33">
        <f>ROUND(ROUND(H223,2)*ROUND(G223,3),2)</f>
      </c>
      <c r="O223">
        <f>(I223*21)/100</f>
      </c>
      <c t="s">
        <v>26</v>
      </c>
    </row>
    <row r="224" spans="1:5" ht="12.75">
      <c r="A224" s="34" t="s">
        <v>53</v>
      </c>
      <c r="E224" s="35" t="s">
        <v>50</v>
      </c>
    </row>
    <row r="225" spans="1:5" ht="12.75">
      <c r="A225" s="36" t="s">
        <v>55</v>
      </c>
      <c r="E225" s="37" t="s">
        <v>1266</v>
      </c>
    </row>
    <row r="226" spans="1:5" ht="12.75">
      <c r="A226" t="s">
        <v>57</v>
      </c>
      <c r="E226" s="35" t="s">
        <v>50</v>
      </c>
    </row>
    <row r="227" spans="1:18" ht="12.75" customHeight="1">
      <c r="A227" s="6" t="s">
        <v>46</v>
      </c>
      <c s="6"/>
      <c s="40" t="s">
        <v>43</v>
      </c>
      <c s="6"/>
      <c s="27" t="s">
        <v>130</v>
      </c>
      <c s="6"/>
      <c s="6"/>
      <c s="6"/>
      <c s="41">
        <f>0+Q227</f>
      </c>
      <c r="O227">
        <f>0+R227</f>
      </c>
      <c r="Q227">
        <f>0+I228+I232+I236+I240</f>
      </c>
      <c>
        <f>0+O228+O232+O236+O240</f>
      </c>
    </row>
    <row r="228" spans="1:16" ht="12.75">
      <c r="A228" s="24" t="s">
        <v>48</v>
      </c>
      <c s="29" t="s">
        <v>540</v>
      </c>
      <c s="29" t="s">
        <v>1267</v>
      </c>
      <c s="24" t="s">
        <v>50</v>
      </c>
      <c s="30" t="s">
        <v>1268</v>
      </c>
      <c s="31" t="s">
        <v>243</v>
      </c>
      <c s="32">
        <v>61</v>
      </c>
      <c s="33">
        <v>0</v>
      </c>
      <c s="33">
        <f>ROUND(ROUND(H228,2)*ROUND(G228,3),2)</f>
      </c>
      <c r="O228">
        <f>(I228*21)/100</f>
      </c>
      <c t="s">
        <v>26</v>
      </c>
    </row>
    <row r="229" spans="1:5" ht="12.75">
      <c r="A229" s="34" t="s">
        <v>53</v>
      </c>
      <c r="E229" s="35" t="s">
        <v>50</v>
      </c>
    </row>
    <row r="230" spans="1:5" ht="12.75">
      <c r="A230" s="36" t="s">
        <v>55</v>
      </c>
      <c r="E230" s="37" t="s">
        <v>1269</v>
      </c>
    </row>
    <row r="231" spans="1:5" ht="25.5">
      <c r="A231" t="s">
        <v>57</v>
      </c>
      <c r="E231" s="35" t="s">
        <v>1270</v>
      </c>
    </row>
    <row r="232" spans="1:16" ht="12.75">
      <c r="A232" s="24" t="s">
        <v>48</v>
      </c>
      <c s="29" t="s">
        <v>546</v>
      </c>
      <c s="29" t="s">
        <v>1271</v>
      </c>
      <c s="24" t="s">
        <v>50</v>
      </c>
      <c s="30" t="s">
        <v>1272</v>
      </c>
      <c s="31" t="s">
        <v>273</v>
      </c>
      <c s="32">
        <v>3.866</v>
      </c>
      <c s="33">
        <v>0</v>
      </c>
      <c s="33">
        <f>ROUND(ROUND(H232,2)*ROUND(G232,3),2)</f>
      </c>
      <c r="O232">
        <f>(I232*21)/100</f>
      </c>
      <c t="s">
        <v>26</v>
      </c>
    </row>
    <row r="233" spans="1:5" ht="12.75">
      <c r="A233" s="34" t="s">
        <v>53</v>
      </c>
      <c r="E233" s="35" t="s">
        <v>50</v>
      </c>
    </row>
    <row r="234" spans="1:5" ht="12.75">
      <c r="A234" s="36" t="s">
        <v>55</v>
      </c>
      <c r="E234" s="37" t="s">
        <v>1273</v>
      </c>
    </row>
    <row r="235" spans="1:5" ht="12.75">
      <c r="A235" t="s">
        <v>57</v>
      </c>
      <c r="E235" s="35" t="s">
        <v>50</v>
      </c>
    </row>
    <row r="236" spans="1:16" ht="12.75">
      <c r="A236" s="24" t="s">
        <v>48</v>
      </c>
      <c s="29" t="s">
        <v>552</v>
      </c>
      <c s="29" t="s">
        <v>1274</v>
      </c>
      <c s="24" t="s">
        <v>50</v>
      </c>
      <c s="30" t="s">
        <v>1275</v>
      </c>
      <c s="31" t="s">
        <v>273</v>
      </c>
      <c s="32">
        <v>3.142</v>
      </c>
      <c s="33">
        <v>0</v>
      </c>
      <c s="33">
        <f>ROUND(ROUND(H236,2)*ROUND(G236,3),2)</f>
      </c>
      <c r="O236">
        <f>(I236*21)/100</f>
      </c>
      <c t="s">
        <v>26</v>
      </c>
    </row>
    <row r="237" spans="1:5" ht="12.75">
      <c r="A237" s="34" t="s">
        <v>53</v>
      </c>
      <c r="E237" s="35" t="s">
        <v>50</v>
      </c>
    </row>
    <row r="238" spans="1:5" ht="12.75">
      <c r="A238" s="36" t="s">
        <v>55</v>
      </c>
      <c r="E238" s="37" t="s">
        <v>1276</v>
      </c>
    </row>
    <row r="239" spans="1:5" ht="12.75">
      <c r="A239" t="s">
        <v>57</v>
      </c>
      <c r="E239" s="35" t="s">
        <v>50</v>
      </c>
    </row>
    <row r="240" spans="1:16" ht="12.75">
      <c r="A240" s="24" t="s">
        <v>48</v>
      </c>
      <c s="29" t="s">
        <v>1277</v>
      </c>
      <c s="29" t="s">
        <v>1278</v>
      </c>
      <c s="24" t="s">
        <v>50</v>
      </c>
      <c s="30" t="s">
        <v>1279</v>
      </c>
      <c s="31" t="s">
        <v>273</v>
      </c>
      <c s="32">
        <v>3.866</v>
      </c>
      <c s="33">
        <v>0</v>
      </c>
      <c s="33">
        <f>ROUND(ROUND(H240,2)*ROUND(G240,3),2)</f>
      </c>
      <c r="O240">
        <f>(I240*21)/100</f>
      </c>
      <c t="s">
        <v>26</v>
      </c>
    </row>
    <row r="241" spans="1:5" ht="12.75">
      <c r="A241" s="34" t="s">
        <v>53</v>
      </c>
      <c r="E241" s="35" t="s">
        <v>50</v>
      </c>
    </row>
    <row r="242" spans="1:5" ht="12.75">
      <c r="A242" s="36" t="s">
        <v>55</v>
      </c>
      <c r="E242" s="37" t="s">
        <v>1273</v>
      </c>
    </row>
    <row r="243" spans="1:5" ht="25.5">
      <c r="A243" t="s">
        <v>57</v>
      </c>
      <c r="E243" s="35" t="s">
        <v>1280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9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f>
      </c>
      <c t="s">
        <v>25</v>
      </c>
    </row>
    <row r="3" spans="1:16" ht="15" customHeight="1">
      <c r="A3" t="s">
        <v>11</v>
      </c>
      <c s="12" t="s">
        <v>13</v>
      </c>
      <c s="13" t="s">
        <v>14</v>
      </c>
      <c s="1"/>
      <c s="14" t="s">
        <v>15</v>
      </c>
      <c s="1"/>
      <c s="9"/>
      <c s="8" t="s">
        <v>27</v>
      </c>
      <c s="38">
        <f>0+I9</f>
      </c>
      <c r="O3" t="s">
        <v>22</v>
      </c>
      <c t="s">
        <v>26</v>
      </c>
    </row>
    <row r="4" spans="1:16" ht="15" customHeight="1">
      <c r="A4" t="s">
        <v>16</v>
      </c>
      <c s="12" t="s">
        <v>17</v>
      </c>
      <c s="13" t="s">
        <v>18</v>
      </c>
      <c s="1"/>
      <c s="14" t="s">
        <v>19</v>
      </c>
      <c s="1"/>
      <c s="1"/>
      <c s="11"/>
      <c s="11"/>
      <c r="O4" t="s">
        <v>23</v>
      </c>
      <c t="s">
        <v>26</v>
      </c>
    </row>
    <row r="5" spans="1:16" ht="12.75" customHeight="1">
      <c r="A5" t="s">
        <v>20</v>
      </c>
      <c s="16" t="s">
        <v>21</v>
      </c>
      <c s="17" t="s">
        <v>27</v>
      </c>
      <c s="6"/>
      <c s="18" t="s">
        <v>28</v>
      </c>
      <c s="6"/>
      <c s="6"/>
      <c s="6"/>
      <c s="6"/>
      <c r="O5" t="s">
        <v>24</v>
      </c>
      <c t="s">
        <v>26</v>
      </c>
    </row>
    <row r="6" spans="1:9" ht="12.75" customHeight="1">
      <c r="A6" s="15" t="s">
        <v>29</v>
      </c>
      <c s="15" t="s">
        <v>31</v>
      </c>
      <c s="15" t="s">
        <v>33</v>
      </c>
      <c s="15" t="s">
        <v>34</v>
      </c>
      <c s="15" t="s">
        <v>35</v>
      </c>
      <c s="15" t="s">
        <v>37</v>
      </c>
      <c s="15" t="s">
        <v>39</v>
      </c>
      <c s="15" t="s">
        <v>41</v>
      </c>
      <c s="15"/>
    </row>
    <row r="7" spans="1:9" ht="12.75" customHeight="1">
      <c r="A7" s="15"/>
      <c s="15"/>
      <c s="15"/>
      <c s="15"/>
      <c s="15"/>
      <c s="15"/>
      <c s="15"/>
      <c s="15" t="s">
        <v>42</v>
      </c>
      <c s="15" t="s">
        <v>44</v>
      </c>
    </row>
    <row r="8" spans="1:9" ht="12.75" customHeight="1">
      <c r="A8" s="15" t="s">
        <v>30</v>
      </c>
      <c s="15" t="s">
        <v>32</v>
      </c>
      <c s="15" t="s">
        <v>26</v>
      </c>
      <c s="15" t="s">
        <v>25</v>
      </c>
      <c s="15" t="s">
        <v>36</v>
      </c>
      <c s="15" t="s">
        <v>38</v>
      </c>
      <c s="15" t="s">
        <v>40</v>
      </c>
      <c s="15" t="s">
        <v>43</v>
      </c>
      <c s="15" t="s">
        <v>45</v>
      </c>
    </row>
    <row r="9" spans="1:18" ht="12.75" customHeight="1">
      <c r="A9" s="25" t="s">
        <v>46</v>
      </c>
      <c s="25"/>
      <c s="26" t="s">
        <v>30</v>
      </c>
      <c s="25"/>
      <c s="27" t="s">
        <v>47</v>
      </c>
      <c s="25"/>
      <c s="25"/>
      <c s="25"/>
      <c s="28">
        <f>0+Q9</f>
      </c>
      <c r="O9">
        <f>0+R9</f>
      </c>
      <c r="Q9">
        <f>0+I10+I14+I18+I22+I26+I30+I34+I38+I42+I46+I50+I54+I58+I62+I66+I70+I74+I78+I82+I86+I90</f>
      </c>
      <c>
        <f>0+O10+O14+O18+O22+O26+O30+O34+O38+O42+O46+O50+O54+O58+O62+O66+O70+O74+O78+O82+O86+O90</f>
      </c>
    </row>
    <row r="10" spans="1:16" ht="12.75">
      <c r="A10" s="24" t="s">
        <v>48</v>
      </c>
      <c s="29" t="s">
        <v>32</v>
      </c>
      <c s="29" t="s">
        <v>49</v>
      </c>
      <c s="24" t="s">
        <v>50</v>
      </c>
      <c s="30" t="s">
        <v>51</v>
      </c>
      <c s="31" t="s">
        <v>52</v>
      </c>
      <c s="32">
        <v>1</v>
      </c>
      <c s="33">
        <v>0</v>
      </c>
      <c s="33">
        <f>ROUND(ROUND(H10,2)*ROUND(G10,3),2)</f>
      </c>
      <c r="O10">
        <f>(I10*21)/100</f>
      </c>
      <c t="s">
        <v>26</v>
      </c>
    </row>
    <row r="11" spans="1:5" ht="12.75">
      <c r="A11" s="34" t="s">
        <v>53</v>
      </c>
      <c r="E11" s="35" t="s">
        <v>54</v>
      </c>
    </row>
    <row r="12" spans="1:5" ht="12.75">
      <c r="A12" s="36" t="s">
        <v>55</v>
      </c>
      <c r="E12" s="37" t="s">
        <v>56</v>
      </c>
    </row>
    <row r="13" spans="1:5" ht="12.75">
      <c r="A13" t="s">
        <v>57</v>
      </c>
      <c r="E13" s="35" t="s">
        <v>58</v>
      </c>
    </row>
    <row r="14" spans="1:16" ht="12.75">
      <c r="A14" s="24" t="s">
        <v>48</v>
      </c>
      <c s="29" t="s">
        <v>26</v>
      </c>
      <c s="29" t="s">
        <v>59</v>
      </c>
      <c s="24" t="s">
        <v>50</v>
      </c>
      <c s="30" t="s">
        <v>60</v>
      </c>
      <c s="31" t="s">
        <v>52</v>
      </c>
      <c s="32">
        <v>1</v>
      </c>
      <c s="33">
        <v>0</v>
      </c>
      <c s="33">
        <f>ROUND(ROUND(H14,2)*ROUND(G14,3),2)</f>
      </c>
      <c r="O14">
        <f>(I14*21)/100</f>
      </c>
      <c t="s">
        <v>26</v>
      </c>
    </row>
    <row r="15" spans="1:5" ht="12.75">
      <c r="A15" s="34" t="s">
        <v>53</v>
      </c>
      <c r="E15" s="35" t="s">
        <v>61</v>
      </c>
    </row>
    <row r="16" spans="1:5" ht="12.75">
      <c r="A16" s="36" t="s">
        <v>55</v>
      </c>
      <c r="E16" s="37" t="s">
        <v>56</v>
      </c>
    </row>
    <row r="17" spans="1:5" ht="12.75">
      <c r="A17" t="s">
        <v>57</v>
      </c>
      <c r="E17" s="35" t="s">
        <v>58</v>
      </c>
    </row>
    <row r="18" spans="1:16" ht="12.75">
      <c r="A18" s="24" t="s">
        <v>48</v>
      </c>
      <c s="29" t="s">
        <v>25</v>
      </c>
      <c s="29" t="s">
        <v>62</v>
      </c>
      <c s="24" t="s">
        <v>50</v>
      </c>
      <c s="30" t="s">
        <v>63</v>
      </c>
      <c s="31" t="s">
        <v>52</v>
      </c>
      <c s="32">
        <v>1</v>
      </c>
      <c s="33">
        <v>0</v>
      </c>
      <c s="33">
        <f>ROUND(ROUND(H18,2)*ROUND(G18,3),2)</f>
      </c>
      <c r="O18">
        <f>(I18*21)/100</f>
      </c>
      <c t="s">
        <v>26</v>
      </c>
    </row>
    <row r="19" spans="1:5" ht="12.75">
      <c r="A19" s="34" t="s">
        <v>53</v>
      </c>
      <c r="E19" s="35" t="s">
        <v>64</v>
      </c>
    </row>
    <row r="20" spans="1:5" ht="12.75">
      <c r="A20" s="36" t="s">
        <v>55</v>
      </c>
      <c r="E20" s="37" t="s">
        <v>56</v>
      </c>
    </row>
    <row r="21" spans="1:5" ht="12.75">
      <c r="A21" t="s">
        <v>57</v>
      </c>
      <c r="E21" s="35" t="s">
        <v>65</v>
      </c>
    </row>
    <row r="22" spans="1:16" ht="12.75">
      <c r="A22" s="24" t="s">
        <v>48</v>
      </c>
      <c s="29" t="s">
        <v>36</v>
      </c>
      <c s="29" t="s">
        <v>66</v>
      </c>
      <c s="24" t="s">
        <v>67</v>
      </c>
      <c s="30" t="s">
        <v>68</v>
      </c>
      <c s="31" t="s">
        <v>69</v>
      </c>
      <c s="32">
        <v>1</v>
      </c>
      <c s="33">
        <v>0</v>
      </c>
      <c s="33">
        <f>ROUND(ROUND(H22,2)*ROUND(G22,3),2)</f>
      </c>
      <c r="O22">
        <f>(I22*21)/100</f>
      </c>
      <c t="s">
        <v>26</v>
      </c>
    </row>
    <row r="23" spans="1:5" ht="12.75">
      <c r="A23" s="34" t="s">
        <v>53</v>
      </c>
      <c r="E23" s="35" t="s">
        <v>70</v>
      </c>
    </row>
    <row r="24" spans="1:5" ht="12.75">
      <c r="A24" s="36" t="s">
        <v>55</v>
      </c>
      <c r="E24" s="37" t="s">
        <v>56</v>
      </c>
    </row>
    <row r="25" spans="1:5" ht="12.75">
      <c r="A25" t="s">
        <v>57</v>
      </c>
      <c r="E25" s="35" t="s">
        <v>71</v>
      </c>
    </row>
    <row r="26" spans="1:16" ht="12.75">
      <c r="A26" s="24" t="s">
        <v>48</v>
      </c>
      <c s="29" t="s">
        <v>38</v>
      </c>
      <c s="29" t="s">
        <v>66</v>
      </c>
      <c s="24" t="s">
        <v>72</v>
      </c>
      <c s="30" t="s">
        <v>68</v>
      </c>
      <c s="31" t="s">
        <v>52</v>
      </c>
      <c s="32">
        <v>1</v>
      </c>
      <c s="33">
        <v>0</v>
      </c>
      <c s="33">
        <f>ROUND(ROUND(H26,2)*ROUND(G26,3),2)</f>
      </c>
      <c r="O26">
        <f>(I26*21)/100</f>
      </c>
      <c t="s">
        <v>26</v>
      </c>
    </row>
    <row r="27" spans="1:5" ht="25.5">
      <c r="A27" s="34" t="s">
        <v>53</v>
      </c>
      <c r="E27" s="35" t="s">
        <v>73</v>
      </c>
    </row>
    <row r="28" spans="1:5" ht="12.75">
      <c r="A28" s="36" t="s">
        <v>55</v>
      </c>
      <c r="E28" s="37" t="s">
        <v>56</v>
      </c>
    </row>
    <row r="29" spans="1:5" ht="12.75">
      <c r="A29" t="s">
        <v>57</v>
      </c>
      <c r="E29" s="35" t="s">
        <v>71</v>
      </c>
    </row>
    <row r="30" spans="1:16" ht="12.75">
      <c r="A30" s="24" t="s">
        <v>48</v>
      </c>
      <c s="29" t="s">
        <v>40</v>
      </c>
      <c s="29" t="s">
        <v>66</v>
      </c>
      <c s="24" t="s">
        <v>74</v>
      </c>
      <c s="30" t="s">
        <v>68</v>
      </c>
      <c s="31" t="s">
        <v>75</v>
      </c>
      <c s="32">
        <v>1</v>
      </c>
      <c s="33">
        <v>0</v>
      </c>
      <c s="33">
        <f>ROUND(ROUND(H30,2)*ROUND(G30,3),2)</f>
      </c>
      <c r="O30">
        <f>(I30*21)/100</f>
      </c>
      <c t="s">
        <v>26</v>
      </c>
    </row>
    <row r="31" spans="1:5" ht="25.5">
      <c r="A31" s="34" t="s">
        <v>53</v>
      </c>
      <c r="E31" s="35" t="s">
        <v>76</v>
      </c>
    </row>
    <row r="32" spans="1:5" ht="12.75">
      <c r="A32" s="36" t="s">
        <v>55</v>
      </c>
      <c r="E32" s="37" t="s">
        <v>56</v>
      </c>
    </row>
    <row r="33" spans="1:5" ht="12.75">
      <c r="A33" t="s">
        <v>57</v>
      </c>
      <c r="E33" s="35" t="s">
        <v>71</v>
      </c>
    </row>
    <row r="34" spans="1:16" ht="12.75">
      <c r="A34" s="24" t="s">
        <v>48</v>
      </c>
      <c s="29" t="s">
        <v>77</v>
      </c>
      <c s="29" t="s">
        <v>66</v>
      </c>
      <c s="24" t="s">
        <v>78</v>
      </c>
      <c s="30" t="s">
        <v>68</v>
      </c>
      <c s="31" t="s">
        <v>69</v>
      </c>
      <c s="32">
        <v>1</v>
      </c>
      <c s="33">
        <v>0</v>
      </c>
      <c s="33">
        <f>ROUND(ROUND(H34,2)*ROUND(G34,3),2)</f>
      </c>
      <c r="O34">
        <f>(I34*21)/100</f>
      </c>
      <c t="s">
        <v>26</v>
      </c>
    </row>
    <row r="35" spans="1:5" ht="12.75">
      <c r="A35" s="34" t="s">
        <v>53</v>
      </c>
      <c r="E35" s="35" t="s">
        <v>79</v>
      </c>
    </row>
    <row r="36" spans="1:5" ht="12.75">
      <c r="A36" s="36" t="s">
        <v>55</v>
      </c>
      <c r="E36" s="37" t="s">
        <v>56</v>
      </c>
    </row>
    <row r="37" spans="1:5" ht="12.75">
      <c r="A37" t="s">
        <v>57</v>
      </c>
      <c r="E37" s="35" t="s">
        <v>71</v>
      </c>
    </row>
    <row r="38" spans="1:16" ht="12.75">
      <c r="A38" s="24" t="s">
        <v>48</v>
      </c>
      <c s="29" t="s">
        <v>80</v>
      </c>
      <c s="29" t="s">
        <v>66</v>
      </c>
      <c s="24" t="s">
        <v>81</v>
      </c>
      <c s="30" t="s">
        <v>68</v>
      </c>
      <c s="31" t="s">
        <v>69</v>
      </c>
      <c s="32">
        <v>1</v>
      </c>
      <c s="33">
        <v>0</v>
      </c>
      <c s="33">
        <f>ROUND(ROUND(H38,2)*ROUND(G38,3),2)</f>
      </c>
      <c r="O38">
        <f>(I38*21)/100</f>
      </c>
      <c t="s">
        <v>26</v>
      </c>
    </row>
    <row r="39" spans="1:5" ht="12.75">
      <c r="A39" s="34" t="s">
        <v>53</v>
      </c>
      <c r="E39" s="35" t="s">
        <v>82</v>
      </c>
    </row>
    <row r="40" spans="1:5" ht="12.75">
      <c r="A40" s="36" t="s">
        <v>55</v>
      </c>
      <c r="E40" s="37" t="s">
        <v>56</v>
      </c>
    </row>
    <row r="41" spans="1:5" ht="12.75">
      <c r="A41" t="s">
        <v>57</v>
      </c>
      <c r="E41" s="35" t="s">
        <v>71</v>
      </c>
    </row>
    <row r="42" spans="1:16" ht="12.75">
      <c r="A42" s="24" t="s">
        <v>48</v>
      </c>
      <c s="29" t="s">
        <v>43</v>
      </c>
      <c s="29" t="s">
        <v>83</v>
      </c>
      <c s="24" t="s">
        <v>67</v>
      </c>
      <c s="30" t="s">
        <v>84</v>
      </c>
      <c s="31" t="s">
        <v>69</v>
      </c>
      <c s="32">
        <v>1</v>
      </c>
      <c s="33">
        <v>0</v>
      </c>
      <c s="33">
        <f>ROUND(ROUND(H42,2)*ROUND(G42,3),2)</f>
      </c>
      <c r="O42">
        <f>(I42*21)/100</f>
      </c>
      <c t="s">
        <v>26</v>
      </c>
    </row>
    <row r="43" spans="1:5" ht="25.5">
      <c r="A43" s="34" t="s">
        <v>53</v>
      </c>
      <c r="E43" s="35" t="s">
        <v>85</v>
      </c>
    </row>
    <row r="44" spans="1:5" ht="12.75">
      <c r="A44" s="36" t="s">
        <v>55</v>
      </c>
      <c r="E44" s="37" t="s">
        <v>56</v>
      </c>
    </row>
    <row r="45" spans="1:5" ht="12.75">
      <c r="A45" t="s">
        <v>57</v>
      </c>
      <c r="E45" s="35" t="s">
        <v>71</v>
      </c>
    </row>
    <row r="46" spans="1:16" ht="12.75">
      <c r="A46" s="24" t="s">
        <v>48</v>
      </c>
      <c s="29" t="s">
        <v>45</v>
      </c>
      <c s="29" t="s">
        <v>83</v>
      </c>
      <c s="24" t="s">
        <v>72</v>
      </c>
      <c s="30" t="s">
        <v>84</v>
      </c>
      <c s="31" t="s">
        <v>69</v>
      </c>
      <c s="32">
        <v>1</v>
      </c>
      <c s="33">
        <v>0</v>
      </c>
      <c s="33">
        <f>ROUND(ROUND(H46,2)*ROUND(G46,3),2)</f>
      </c>
      <c r="O46">
        <f>(I46*21)/100</f>
      </c>
      <c t="s">
        <v>26</v>
      </c>
    </row>
    <row r="47" spans="1:5" ht="12.75">
      <c r="A47" s="34" t="s">
        <v>53</v>
      </c>
      <c r="E47" s="35" t="s">
        <v>86</v>
      </c>
    </row>
    <row r="48" spans="1:5" ht="12.75">
      <c r="A48" s="36" t="s">
        <v>55</v>
      </c>
      <c r="E48" s="37" t="s">
        <v>56</v>
      </c>
    </row>
    <row r="49" spans="1:5" ht="12.75">
      <c r="A49" t="s">
        <v>57</v>
      </c>
      <c r="E49" s="35" t="s">
        <v>71</v>
      </c>
    </row>
    <row r="50" spans="1:16" ht="12.75">
      <c r="A50" s="24" t="s">
        <v>48</v>
      </c>
      <c s="29" t="s">
        <v>87</v>
      </c>
      <c s="29" t="s">
        <v>83</v>
      </c>
      <c s="24" t="s">
        <v>74</v>
      </c>
      <c s="30" t="s">
        <v>84</v>
      </c>
      <c s="31" t="s">
        <v>69</v>
      </c>
      <c s="32">
        <v>1</v>
      </c>
      <c s="33">
        <v>0</v>
      </c>
      <c s="33">
        <f>ROUND(ROUND(H50,2)*ROUND(G50,3),2)</f>
      </c>
      <c r="O50">
        <f>(I50*21)/100</f>
      </c>
      <c t="s">
        <v>26</v>
      </c>
    </row>
    <row r="51" spans="1:5" ht="51">
      <c r="A51" s="34" t="s">
        <v>53</v>
      </c>
      <c r="E51" s="35" t="s">
        <v>88</v>
      </c>
    </row>
    <row r="52" spans="1:5" ht="12.75">
      <c r="A52" s="36" t="s">
        <v>55</v>
      </c>
      <c r="E52" s="37" t="s">
        <v>56</v>
      </c>
    </row>
    <row r="53" spans="1:5" ht="12.75">
      <c r="A53" t="s">
        <v>57</v>
      </c>
      <c r="E53" s="35" t="s">
        <v>71</v>
      </c>
    </row>
    <row r="54" spans="1:16" ht="12.75">
      <c r="A54" s="24" t="s">
        <v>48</v>
      </c>
      <c s="29" t="s">
        <v>89</v>
      </c>
      <c s="29" t="s">
        <v>83</v>
      </c>
      <c s="24" t="s">
        <v>78</v>
      </c>
      <c s="30" t="s">
        <v>84</v>
      </c>
      <c s="31" t="s">
        <v>69</v>
      </c>
      <c s="32">
        <v>1</v>
      </c>
      <c s="33">
        <v>0</v>
      </c>
      <c s="33">
        <f>ROUND(ROUND(H54,2)*ROUND(G54,3),2)</f>
      </c>
      <c r="O54">
        <f>(I54*21)/100</f>
      </c>
      <c t="s">
        <v>26</v>
      </c>
    </row>
    <row r="55" spans="1:5" ht="25.5">
      <c r="A55" s="34" t="s">
        <v>53</v>
      </c>
      <c r="E55" s="35" t="s">
        <v>90</v>
      </c>
    </row>
    <row r="56" spans="1:5" ht="12.75">
      <c r="A56" s="36" t="s">
        <v>55</v>
      </c>
      <c r="E56" s="37" t="s">
        <v>56</v>
      </c>
    </row>
    <row r="57" spans="1:5" ht="12.75">
      <c r="A57" t="s">
        <v>57</v>
      </c>
      <c r="E57" s="35" t="s">
        <v>71</v>
      </c>
    </row>
    <row r="58" spans="1:16" ht="12.75">
      <c r="A58" s="24" t="s">
        <v>48</v>
      </c>
      <c s="29" t="s">
        <v>91</v>
      </c>
      <c s="29" t="s">
        <v>92</v>
      </c>
      <c s="24" t="s">
        <v>67</v>
      </c>
      <c s="30" t="s">
        <v>93</v>
      </c>
      <c s="31" t="s">
        <v>69</v>
      </c>
      <c s="32">
        <v>1</v>
      </c>
      <c s="33">
        <v>0</v>
      </c>
      <c s="33">
        <f>ROUND(ROUND(H58,2)*ROUND(G58,3),2)</f>
      </c>
      <c r="O58">
        <f>(I58*21)/100</f>
      </c>
      <c t="s">
        <v>26</v>
      </c>
    </row>
    <row r="59" spans="1:5" ht="25.5">
      <c r="A59" s="34" t="s">
        <v>53</v>
      </c>
      <c r="E59" s="35" t="s">
        <v>94</v>
      </c>
    </row>
    <row r="60" spans="1:5" ht="12.75">
      <c r="A60" s="36" t="s">
        <v>55</v>
      </c>
      <c r="E60" s="37" t="s">
        <v>56</v>
      </c>
    </row>
    <row r="61" spans="1:5" ht="12.75">
      <c r="A61" t="s">
        <v>57</v>
      </c>
      <c r="E61" s="35" t="s">
        <v>71</v>
      </c>
    </row>
    <row r="62" spans="1:16" ht="12.75">
      <c r="A62" s="24" t="s">
        <v>48</v>
      </c>
      <c s="29" t="s">
        <v>95</v>
      </c>
      <c s="29" t="s">
        <v>92</v>
      </c>
      <c s="24" t="s">
        <v>72</v>
      </c>
      <c s="30" t="s">
        <v>93</v>
      </c>
      <c s="31" t="s">
        <v>52</v>
      </c>
      <c s="32">
        <v>1</v>
      </c>
      <c s="33">
        <v>0</v>
      </c>
      <c s="33">
        <f>ROUND(ROUND(H62,2)*ROUND(G62,3),2)</f>
      </c>
      <c r="O62">
        <f>(I62*21)/100</f>
      </c>
      <c t="s">
        <v>26</v>
      </c>
    </row>
    <row r="63" spans="1:5" ht="12.75">
      <c r="A63" s="34" t="s">
        <v>53</v>
      </c>
      <c r="E63" s="35" t="s">
        <v>96</v>
      </c>
    </row>
    <row r="64" spans="1:5" ht="12.75">
      <c r="A64" s="36" t="s">
        <v>55</v>
      </c>
      <c r="E64" s="37" t="s">
        <v>56</v>
      </c>
    </row>
    <row r="65" spans="1:5" ht="12.75">
      <c r="A65" t="s">
        <v>57</v>
      </c>
      <c r="E65" s="35" t="s">
        <v>71</v>
      </c>
    </row>
    <row r="66" spans="1:16" ht="12.75">
      <c r="A66" s="24" t="s">
        <v>48</v>
      </c>
      <c s="29" t="s">
        <v>97</v>
      </c>
      <c s="29" t="s">
        <v>92</v>
      </c>
      <c s="24" t="s">
        <v>74</v>
      </c>
      <c s="30" t="s">
        <v>93</v>
      </c>
      <c s="31" t="s">
        <v>52</v>
      </c>
      <c s="32">
        <v>1</v>
      </c>
      <c s="33">
        <v>0</v>
      </c>
      <c s="33">
        <f>ROUND(ROUND(H66,2)*ROUND(G66,3),2)</f>
      </c>
      <c r="O66">
        <f>(I66*21)/100</f>
      </c>
      <c t="s">
        <v>26</v>
      </c>
    </row>
    <row r="67" spans="1:5" ht="12.75">
      <c r="A67" s="34" t="s">
        <v>53</v>
      </c>
      <c r="E67" s="35" t="s">
        <v>98</v>
      </c>
    </row>
    <row r="68" spans="1:5" ht="12.75">
      <c r="A68" s="36" t="s">
        <v>55</v>
      </c>
      <c r="E68" s="37" t="s">
        <v>56</v>
      </c>
    </row>
    <row r="69" spans="1:5" ht="12.75">
      <c r="A69" t="s">
        <v>57</v>
      </c>
      <c r="E69" s="35" t="s">
        <v>71</v>
      </c>
    </row>
    <row r="70" spans="1:16" ht="12.75">
      <c r="A70" s="24" t="s">
        <v>48</v>
      </c>
      <c s="29" t="s">
        <v>99</v>
      </c>
      <c s="29" t="s">
        <v>92</v>
      </c>
      <c s="24" t="s">
        <v>78</v>
      </c>
      <c s="30" t="s">
        <v>93</v>
      </c>
      <c s="31" t="s">
        <v>52</v>
      </c>
      <c s="32">
        <v>1</v>
      </c>
      <c s="33">
        <v>0</v>
      </c>
      <c s="33">
        <f>ROUND(ROUND(H70,2)*ROUND(G70,3),2)</f>
      </c>
      <c r="O70">
        <f>(I70*21)/100</f>
      </c>
      <c t="s">
        <v>26</v>
      </c>
    </row>
    <row r="71" spans="1:5" ht="114.75">
      <c r="A71" s="34" t="s">
        <v>53</v>
      </c>
      <c r="E71" s="35" t="s">
        <v>100</v>
      </c>
    </row>
    <row r="72" spans="1:5" ht="12.75">
      <c r="A72" s="36" t="s">
        <v>55</v>
      </c>
      <c r="E72" s="37" t="s">
        <v>56</v>
      </c>
    </row>
    <row r="73" spans="1:5" ht="12.75">
      <c r="A73" t="s">
        <v>57</v>
      </c>
      <c r="E73" s="35" t="s">
        <v>71</v>
      </c>
    </row>
    <row r="74" spans="1:16" ht="12.75">
      <c r="A74" s="24" t="s">
        <v>48</v>
      </c>
      <c s="29" t="s">
        <v>101</v>
      </c>
      <c s="29" t="s">
        <v>102</v>
      </c>
      <c s="24" t="s">
        <v>50</v>
      </c>
      <c s="30" t="s">
        <v>103</v>
      </c>
      <c s="31" t="s">
        <v>52</v>
      </c>
      <c s="32">
        <v>1</v>
      </c>
      <c s="33">
        <v>0</v>
      </c>
      <c s="33">
        <f>ROUND(ROUND(H74,2)*ROUND(G74,3),2)</f>
      </c>
      <c r="O74">
        <f>(I74*21)/100</f>
      </c>
      <c t="s">
        <v>26</v>
      </c>
    </row>
    <row r="75" spans="1:5" ht="12.75">
      <c r="A75" s="34" t="s">
        <v>53</v>
      </c>
      <c r="E75" s="35" t="s">
        <v>104</v>
      </c>
    </row>
    <row r="76" spans="1:5" ht="12.75">
      <c r="A76" s="36" t="s">
        <v>55</v>
      </c>
      <c r="E76" s="37" t="s">
        <v>56</v>
      </c>
    </row>
    <row r="77" spans="1:5" ht="12.75">
      <c r="A77" t="s">
        <v>57</v>
      </c>
      <c r="E77" s="35" t="s">
        <v>71</v>
      </c>
    </row>
    <row r="78" spans="1:16" ht="12.75">
      <c r="A78" s="24" t="s">
        <v>48</v>
      </c>
      <c s="29" t="s">
        <v>105</v>
      </c>
      <c s="29" t="s">
        <v>106</v>
      </c>
      <c s="24" t="s">
        <v>50</v>
      </c>
      <c s="30" t="s">
        <v>107</v>
      </c>
      <c s="31" t="s">
        <v>69</v>
      </c>
      <c s="32">
        <v>1</v>
      </c>
      <c s="33">
        <v>0</v>
      </c>
      <c s="33">
        <f>ROUND(ROUND(H78,2)*ROUND(G78,3),2)</f>
      </c>
      <c r="O78">
        <f>(I78*21)/100</f>
      </c>
      <c t="s">
        <v>26</v>
      </c>
    </row>
    <row r="79" spans="1:5" ht="25.5">
      <c r="A79" s="34" t="s">
        <v>53</v>
      </c>
      <c r="E79" s="35" t="s">
        <v>108</v>
      </c>
    </row>
    <row r="80" spans="1:5" ht="12.75">
      <c r="A80" s="36" t="s">
        <v>55</v>
      </c>
      <c r="E80" s="37" t="s">
        <v>56</v>
      </c>
    </row>
    <row r="81" spans="1:5" ht="12.75">
      <c r="A81" t="s">
        <v>57</v>
      </c>
      <c r="E81" s="35" t="s">
        <v>109</v>
      </c>
    </row>
    <row r="82" spans="1:16" ht="12.75">
      <c r="A82" s="24" t="s">
        <v>48</v>
      </c>
      <c s="29" t="s">
        <v>110</v>
      </c>
      <c s="29" t="s">
        <v>111</v>
      </c>
      <c s="24" t="s">
        <v>50</v>
      </c>
      <c s="30" t="s">
        <v>112</v>
      </c>
      <c s="31" t="s">
        <v>69</v>
      </c>
      <c s="32">
        <v>1</v>
      </c>
      <c s="33">
        <v>0</v>
      </c>
      <c s="33">
        <f>ROUND(ROUND(H82,2)*ROUND(G82,3),2)</f>
      </c>
      <c r="O82">
        <f>(I82*21)/100</f>
      </c>
      <c t="s">
        <v>26</v>
      </c>
    </row>
    <row r="83" spans="1:5" ht="12.75">
      <c r="A83" s="34" t="s">
        <v>53</v>
      </c>
      <c r="E83" s="35" t="s">
        <v>113</v>
      </c>
    </row>
    <row r="84" spans="1:5" ht="12.75">
      <c r="A84" s="36" t="s">
        <v>55</v>
      </c>
      <c r="E84" s="37" t="s">
        <v>56</v>
      </c>
    </row>
    <row r="85" spans="1:5" ht="12.75">
      <c r="A85" t="s">
        <v>57</v>
      </c>
      <c r="E85" s="35" t="s">
        <v>71</v>
      </c>
    </row>
    <row r="86" spans="1:16" ht="12.75">
      <c r="A86" s="24" t="s">
        <v>48</v>
      </c>
      <c s="29" t="s">
        <v>114</v>
      </c>
      <c s="29" t="s">
        <v>115</v>
      </c>
      <c s="24" t="s">
        <v>50</v>
      </c>
      <c s="30" t="s">
        <v>116</v>
      </c>
      <c s="31" t="s">
        <v>69</v>
      </c>
      <c s="32">
        <v>2</v>
      </c>
      <c s="33">
        <v>0</v>
      </c>
      <c s="33">
        <f>ROUND(ROUND(H86,2)*ROUND(G86,3),2)</f>
      </c>
      <c r="O86">
        <f>(I86*21)/100</f>
      </c>
      <c t="s">
        <v>26</v>
      </c>
    </row>
    <row r="87" spans="1:5" ht="51">
      <c r="A87" s="34" t="s">
        <v>53</v>
      </c>
      <c r="E87" s="35" t="s">
        <v>117</v>
      </c>
    </row>
    <row r="88" spans="1:5" ht="12.75">
      <c r="A88" s="36" t="s">
        <v>55</v>
      </c>
      <c r="E88" s="37" t="s">
        <v>118</v>
      </c>
    </row>
    <row r="89" spans="1:5" ht="89.25">
      <c r="A89" t="s">
        <v>57</v>
      </c>
      <c r="E89" s="35" t="s">
        <v>119</v>
      </c>
    </row>
    <row r="90" spans="1:16" ht="12.75">
      <c r="A90" s="24" t="s">
        <v>48</v>
      </c>
      <c s="29" t="s">
        <v>120</v>
      </c>
      <c s="29" t="s">
        <v>121</v>
      </c>
      <c s="24" t="s">
        <v>50</v>
      </c>
      <c s="30" t="s">
        <v>122</v>
      </c>
      <c s="31" t="s">
        <v>75</v>
      </c>
      <c s="32">
        <v>1</v>
      </c>
      <c s="33">
        <v>0</v>
      </c>
      <c s="33">
        <f>ROUND(ROUND(H90,2)*ROUND(G90,3),2)</f>
      </c>
      <c r="O90">
        <f>(I90*21)/100</f>
      </c>
      <c t="s">
        <v>26</v>
      </c>
    </row>
    <row r="91" spans="1:5" ht="229.5">
      <c r="A91" s="34" t="s">
        <v>53</v>
      </c>
      <c r="E91" s="35" t="s">
        <v>123</v>
      </c>
    </row>
    <row r="92" spans="1:5" ht="12.75">
      <c r="A92" s="36" t="s">
        <v>55</v>
      </c>
      <c r="E92" s="37" t="s">
        <v>56</v>
      </c>
    </row>
    <row r="93" spans="1:5" ht="25.5">
      <c r="A93" t="s">
        <v>57</v>
      </c>
      <c r="E93" s="35" t="s">
        <v>124</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70"/>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0+O10</f>
      </c>
      <c t="s">
        <v>25</v>
      </c>
    </row>
    <row r="3" spans="1:16" ht="15" customHeight="1">
      <c r="A3" t="s">
        <v>11</v>
      </c>
      <c s="12" t="s">
        <v>13</v>
      </c>
      <c s="13" t="s">
        <v>14</v>
      </c>
      <c s="1"/>
      <c s="14" t="s">
        <v>15</v>
      </c>
      <c s="1"/>
      <c s="9"/>
      <c s="8" t="s">
        <v>128</v>
      </c>
      <c s="38">
        <f>0+I10</f>
      </c>
      <c r="O3" t="s">
        <v>22</v>
      </c>
      <c t="s">
        <v>26</v>
      </c>
    </row>
    <row r="4" spans="1:16" ht="15" customHeight="1">
      <c r="A4" t="s">
        <v>16</v>
      </c>
      <c s="12" t="s">
        <v>17</v>
      </c>
      <c s="13" t="s">
        <v>18</v>
      </c>
      <c s="1"/>
      <c s="14" t="s">
        <v>19</v>
      </c>
      <c s="1"/>
      <c s="1"/>
      <c s="11"/>
      <c s="11"/>
      <c r="O4" t="s">
        <v>23</v>
      </c>
      <c t="s">
        <v>26</v>
      </c>
    </row>
    <row r="5" spans="1:16" ht="12.75" customHeight="1">
      <c r="A5" t="s">
        <v>20</v>
      </c>
      <c s="12" t="s">
        <v>17</v>
      </c>
      <c s="13" t="s">
        <v>125</v>
      </c>
      <c s="1"/>
      <c s="14" t="s">
        <v>126</v>
      </c>
      <c s="1"/>
      <c s="1"/>
      <c s="1"/>
      <c s="1"/>
      <c r="O5" t="s">
        <v>24</v>
      </c>
      <c t="s">
        <v>26</v>
      </c>
    </row>
    <row r="6" spans="1:9" ht="12.75" customHeight="1">
      <c r="A6" t="s">
        <v>127</v>
      </c>
      <c s="16" t="s">
        <v>21</v>
      </c>
      <c s="17" t="s">
        <v>128</v>
      </c>
      <c s="6"/>
      <c s="18" t="s">
        <v>129</v>
      </c>
      <c s="6"/>
      <c s="6"/>
      <c s="6"/>
      <c s="6"/>
    </row>
    <row r="7" spans="1:9" ht="12.75" customHeight="1">
      <c r="A7" s="15" t="s">
        <v>29</v>
      </c>
      <c s="15" t="s">
        <v>31</v>
      </c>
      <c s="15" t="s">
        <v>33</v>
      </c>
      <c s="15" t="s">
        <v>34</v>
      </c>
      <c s="15" t="s">
        <v>35</v>
      </c>
      <c s="15" t="s">
        <v>37</v>
      </c>
      <c s="15" t="s">
        <v>39</v>
      </c>
      <c s="15" t="s">
        <v>41</v>
      </c>
      <c s="15"/>
    </row>
    <row r="8" spans="1:9" ht="12.75" customHeight="1">
      <c r="A8" s="15"/>
      <c s="15"/>
      <c s="15"/>
      <c s="15"/>
      <c s="15"/>
      <c s="15"/>
      <c s="15"/>
      <c s="15" t="s">
        <v>42</v>
      </c>
      <c s="15" t="s">
        <v>44</v>
      </c>
    </row>
    <row r="9" spans="1:9" ht="12.75" customHeight="1">
      <c r="A9" s="15" t="s">
        <v>30</v>
      </c>
      <c s="15" t="s">
        <v>32</v>
      </c>
      <c s="15" t="s">
        <v>26</v>
      </c>
      <c s="15" t="s">
        <v>25</v>
      </c>
      <c s="15" t="s">
        <v>36</v>
      </c>
      <c s="15" t="s">
        <v>38</v>
      </c>
      <c s="15" t="s">
        <v>40</v>
      </c>
      <c s="15" t="s">
        <v>43</v>
      </c>
      <c s="15" t="s">
        <v>45</v>
      </c>
    </row>
    <row r="10" spans="1:18" ht="12.75" customHeight="1">
      <c r="A10" s="25" t="s">
        <v>46</v>
      </c>
      <c s="25"/>
      <c s="26" t="s">
        <v>43</v>
      </c>
      <c s="25"/>
      <c s="27" t="s">
        <v>130</v>
      </c>
      <c s="25"/>
      <c s="25"/>
      <c s="25"/>
      <c s="28">
        <f>0+Q10</f>
      </c>
      <c r="O10">
        <f>0+R10</f>
      </c>
      <c r="Q10">
        <f>0+I11+I15+I19+I23+I27+I31+I35+I39+I43+I47+I51+I55+I59+I63+I67</f>
      </c>
      <c>
        <f>0+O11+O15+O19+O23+O27+O31+O35+O39+O43+O47+O51+O55+O59+O63+O67</f>
      </c>
    </row>
    <row r="11" spans="1:16" ht="25.5">
      <c r="A11" s="24" t="s">
        <v>48</v>
      </c>
      <c s="29" t="s">
        <v>32</v>
      </c>
      <c s="29" t="s">
        <v>131</v>
      </c>
      <c s="24" t="s">
        <v>50</v>
      </c>
      <c s="30" t="s">
        <v>132</v>
      </c>
      <c s="31" t="s">
        <v>69</v>
      </c>
      <c s="32">
        <v>16</v>
      </c>
      <c s="33">
        <v>0</v>
      </c>
      <c s="33">
        <f>ROUND(ROUND(H11,2)*ROUND(G11,3),2)</f>
      </c>
      <c r="O11">
        <f>(I11*21)/100</f>
      </c>
      <c t="s">
        <v>26</v>
      </c>
    </row>
    <row r="12" spans="1:5" ht="114.75">
      <c r="A12" s="34" t="s">
        <v>53</v>
      </c>
      <c r="E12" s="35" t="s">
        <v>133</v>
      </c>
    </row>
    <row r="13" spans="1:5" ht="12.75">
      <c r="A13" s="36" t="s">
        <v>55</v>
      </c>
      <c r="E13" s="37" t="s">
        <v>134</v>
      </c>
    </row>
    <row r="14" spans="1:5" ht="63.75">
      <c r="A14" t="s">
        <v>57</v>
      </c>
      <c r="E14" s="35" t="s">
        <v>135</v>
      </c>
    </row>
    <row r="15" spans="1:16" ht="12.75">
      <c r="A15" s="24" t="s">
        <v>48</v>
      </c>
      <c s="29" t="s">
        <v>26</v>
      </c>
      <c s="29" t="s">
        <v>136</v>
      </c>
      <c s="24" t="s">
        <v>50</v>
      </c>
      <c s="30" t="s">
        <v>137</v>
      </c>
      <c s="31" t="s">
        <v>69</v>
      </c>
      <c s="32">
        <v>16</v>
      </c>
      <c s="33">
        <v>0</v>
      </c>
      <c s="33">
        <f>ROUND(ROUND(H15,2)*ROUND(G15,3),2)</f>
      </c>
      <c r="O15">
        <f>(I15*21)/100</f>
      </c>
      <c t="s">
        <v>26</v>
      </c>
    </row>
    <row r="16" spans="1:5" ht="102">
      <c r="A16" s="34" t="s">
        <v>53</v>
      </c>
      <c r="E16" s="35" t="s">
        <v>138</v>
      </c>
    </row>
    <row r="17" spans="1:5" ht="12.75">
      <c r="A17" s="36" t="s">
        <v>55</v>
      </c>
      <c r="E17" s="37" t="s">
        <v>134</v>
      </c>
    </row>
    <row r="18" spans="1:5" ht="25.5">
      <c r="A18" t="s">
        <v>57</v>
      </c>
      <c r="E18" s="35" t="s">
        <v>139</v>
      </c>
    </row>
    <row r="19" spans="1:16" ht="12.75">
      <c r="A19" s="24" t="s">
        <v>48</v>
      </c>
      <c s="29" t="s">
        <v>25</v>
      </c>
      <c s="29" t="s">
        <v>140</v>
      </c>
      <c s="24" t="s">
        <v>50</v>
      </c>
      <c s="30" t="s">
        <v>141</v>
      </c>
      <c s="31" t="s">
        <v>142</v>
      </c>
      <c s="32">
        <v>1952</v>
      </c>
      <c s="33">
        <v>0</v>
      </c>
      <c s="33">
        <f>ROUND(ROUND(H19,2)*ROUND(G19,3),2)</f>
      </c>
      <c r="O19">
        <f>(I19*21)/100</f>
      </c>
      <c t="s">
        <v>26</v>
      </c>
    </row>
    <row r="20" spans="1:5" ht="140.25">
      <c r="A20" s="34" t="s">
        <v>53</v>
      </c>
      <c r="E20" s="35" t="s">
        <v>143</v>
      </c>
    </row>
    <row r="21" spans="1:5" ht="12.75">
      <c r="A21" s="36" t="s">
        <v>55</v>
      </c>
      <c r="E21" s="37" t="s">
        <v>144</v>
      </c>
    </row>
    <row r="22" spans="1:5" ht="25.5">
      <c r="A22" t="s">
        <v>57</v>
      </c>
      <c r="E22" s="35" t="s">
        <v>145</v>
      </c>
    </row>
    <row r="23" spans="1:16" ht="12.75">
      <c r="A23" s="24" t="s">
        <v>48</v>
      </c>
      <c s="29" t="s">
        <v>36</v>
      </c>
      <c s="29" t="s">
        <v>146</v>
      </c>
      <c s="24" t="s">
        <v>50</v>
      </c>
      <c s="30" t="s">
        <v>147</v>
      </c>
      <c s="31" t="s">
        <v>69</v>
      </c>
      <c s="32">
        <v>4</v>
      </c>
      <c s="33">
        <v>0</v>
      </c>
      <c s="33">
        <f>ROUND(ROUND(H23,2)*ROUND(G23,3),2)</f>
      </c>
      <c r="O23">
        <f>(I23*21)/100</f>
      </c>
      <c t="s">
        <v>26</v>
      </c>
    </row>
    <row r="24" spans="1:5" ht="76.5">
      <c r="A24" s="34" t="s">
        <v>53</v>
      </c>
      <c r="E24" s="35" t="s">
        <v>148</v>
      </c>
    </row>
    <row r="25" spans="1:5" ht="12.75">
      <c r="A25" s="36" t="s">
        <v>55</v>
      </c>
      <c r="E25" s="37" t="s">
        <v>149</v>
      </c>
    </row>
    <row r="26" spans="1:5" ht="63.75">
      <c r="A26" t="s">
        <v>57</v>
      </c>
      <c r="E26" s="35" t="s">
        <v>150</v>
      </c>
    </row>
    <row r="27" spans="1:16" ht="12.75">
      <c r="A27" s="24" t="s">
        <v>48</v>
      </c>
      <c s="29" t="s">
        <v>38</v>
      </c>
      <c s="29" t="s">
        <v>151</v>
      </c>
      <c s="24" t="s">
        <v>50</v>
      </c>
      <c s="30" t="s">
        <v>152</v>
      </c>
      <c s="31" t="s">
        <v>69</v>
      </c>
      <c s="32">
        <v>4</v>
      </c>
      <c s="33">
        <v>0</v>
      </c>
      <c s="33">
        <f>ROUND(ROUND(H27,2)*ROUND(G27,3),2)</f>
      </c>
      <c r="O27">
        <f>(I27*21)/100</f>
      </c>
      <c t="s">
        <v>26</v>
      </c>
    </row>
    <row r="28" spans="1:5" ht="63.75">
      <c r="A28" s="34" t="s">
        <v>53</v>
      </c>
      <c r="E28" s="35" t="s">
        <v>153</v>
      </c>
    </row>
    <row r="29" spans="1:5" ht="12.75">
      <c r="A29" s="36" t="s">
        <v>55</v>
      </c>
      <c r="E29" s="37" t="s">
        <v>149</v>
      </c>
    </row>
    <row r="30" spans="1:5" ht="25.5">
      <c r="A30" t="s">
        <v>57</v>
      </c>
      <c r="E30" s="35" t="s">
        <v>139</v>
      </c>
    </row>
    <row r="31" spans="1:16" ht="12.75">
      <c r="A31" s="24" t="s">
        <v>48</v>
      </c>
      <c s="29" t="s">
        <v>40</v>
      </c>
      <c s="29" t="s">
        <v>154</v>
      </c>
      <c s="24" t="s">
        <v>50</v>
      </c>
      <c s="30" t="s">
        <v>155</v>
      </c>
      <c s="31" t="s">
        <v>142</v>
      </c>
      <c s="32">
        <v>488</v>
      </c>
      <c s="33">
        <v>0</v>
      </c>
      <c s="33">
        <f>ROUND(ROUND(H31,2)*ROUND(G31,3),2)</f>
      </c>
      <c r="O31">
        <f>(I31*21)/100</f>
      </c>
      <c t="s">
        <v>26</v>
      </c>
    </row>
    <row r="32" spans="1:5" ht="63.75">
      <c r="A32" s="34" t="s">
        <v>53</v>
      </c>
      <c r="E32" s="35" t="s">
        <v>156</v>
      </c>
    </row>
    <row r="33" spans="1:5" ht="12.75">
      <c r="A33" s="36" t="s">
        <v>55</v>
      </c>
      <c r="E33" s="37" t="s">
        <v>157</v>
      </c>
    </row>
    <row r="34" spans="1:5" ht="25.5">
      <c r="A34" t="s">
        <v>57</v>
      </c>
      <c r="E34" s="35" t="s">
        <v>145</v>
      </c>
    </row>
    <row r="35" spans="1:16" ht="12.75">
      <c r="A35" s="24" t="s">
        <v>48</v>
      </c>
      <c s="29" t="s">
        <v>77</v>
      </c>
      <c s="29" t="s">
        <v>158</v>
      </c>
      <c s="24" t="s">
        <v>50</v>
      </c>
      <c s="30" t="s">
        <v>159</v>
      </c>
      <c s="31" t="s">
        <v>69</v>
      </c>
      <c s="32">
        <v>4</v>
      </c>
      <c s="33">
        <v>0</v>
      </c>
      <c s="33">
        <f>ROUND(ROUND(H35,2)*ROUND(G35,3),2)</f>
      </c>
      <c r="O35">
        <f>(I35*21)/100</f>
      </c>
      <c t="s">
        <v>26</v>
      </c>
    </row>
    <row r="36" spans="1:5" ht="63.75">
      <c r="A36" s="34" t="s">
        <v>53</v>
      </c>
      <c r="E36" s="35" t="s">
        <v>160</v>
      </c>
    </row>
    <row r="37" spans="1:5" ht="12.75">
      <c r="A37" s="36" t="s">
        <v>55</v>
      </c>
      <c r="E37" s="37" t="s">
        <v>149</v>
      </c>
    </row>
    <row r="38" spans="1:5" ht="76.5">
      <c r="A38" t="s">
        <v>57</v>
      </c>
      <c r="E38" s="35" t="s">
        <v>161</v>
      </c>
    </row>
    <row r="39" spans="1:16" ht="12.75">
      <c r="A39" s="24" t="s">
        <v>48</v>
      </c>
      <c s="29" t="s">
        <v>80</v>
      </c>
      <c s="29" t="s">
        <v>162</v>
      </c>
      <c s="24" t="s">
        <v>50</v>
      </c>
      <c s="30" t="s">
        <v>163</v>
      </c>
      <c s="31" t="s">
        <v>69</v>
      </c>
      <c s="32">
        <v>4</v>
      </c>
      <c s="33">
        <v>0</v>
      </c>
      <c s="33">
        <f>ROUND(ROUND(H39,2)*ROUND(G39,3),2)</f>
      </c>
      <c r="O39">
        <f>(I39*21)/100</f>
      </c>
      <c t="s">
        <v>26</v>
      </c>
    </row>
    <row r="40" spans="1:5" ht="51">
      <c r="A40" s="34" t="s">
        <v>53</v>
      </c>
      <c r="E40" s="35" t="s">
        <v>164</v>
      </c>
    </row>
    <row r="41" spans="1:5" ht="12.75">
      <c r="A41" s="36" t="s">
        <v>55</v>
      </c>
      <c r="E41" s="37" t="s">
        <v>149</v>
      </c>
    </row>
    <row r="42" spans="1:5" ht="25.5">
      <c r="A42" t="s">
        <v>57</v>
      </c>
      <c r="E42" s="35" t="s">
        <v>165</v>
      </c>
    </row>
    <row r="43" spans="1:16" ht="12.75">
      <c r="A43" s="24" t="s">
        <v>48</v>
      </c>
      <c s="29" t="s">
        <v>43</v>
      </c>
      <c s="29" t="s">
        <v>166</v>
      </c>
      <c s="24" t="s">
        <v>50</v>
      </c>
      <c s="30" t="s">
        <v>167</v>
      </c>
      <c s="31" t="s">
        <v>142</v>
      </c>
      <c s="32">
        <v>488</v>
      </c>
      <c s="33">
        <v>0</v>
      </c>
      <c s="33">
        <f>ROUND(ROUND(H43,2)*ROUND(G43,3),2)</f>
      </c>
      <c r="O43">
        <f>(I43*21)/100</f>
      </c>
      <c t="s">
        <v>26</v>
      </c>
    </row>
    <row r="44" spans="1:5" ht="51">
      <c r="A44" s="34" t="s">
        <v>53</v>
      </c>
      <c r="E44" s="35" t="s">
        <v>168</v>
      </c>
    </row>
    <row r="45" spans="1:5" ht="12.75">
      <c r="A45" s="36" t="s">
        <v>55</v>
      </c>
      <c r="E45" s="37" t="s">
        <v>157</v>
      </c>
    </row>
    <row r="46" spans="1:5" ht="25.5">
      <c r="A46" t="s">
        <v>57</v>
      </c>
      <c r="E46" s="35" t="s">
        <v>169</v>
      </c>
    </row>
    <row r="47" spans="1:16" ht="12.75">
      <c r="A47" s="24" t="s">
        <v>48</v>
      </c>
      <c s="29" t="s">
        <v>45</v>
      </c>
      <c s="29" t="s">
        <v>170</v>
      </c>
      <c s="24" t="s">
        <v>50</v>
      </c>
      <c s="30" t="s">
        <v>171</v>
      </c>
      <c s="31" t="s">
        <v>69</v>
      </c>
      <c s="32">
        <v>4</v>
      </c>
      <c s="33">
        <v>0</v>
      </c>
      <c s="33">
        <f>ROUND(ROUND(H47,2)*ROUND(G47,3),2)</f>
      </c>
      <c r="O47">
        <f>(I47*21)/100</f>
      </c>
      <c t="s">
        <v>26</v>
      </c>
    </row>
    <row r="48" spans="1:5" ht="63.75">
      <c r="A48" s="34" t="s">
        <v>53</v>
      </c>
      <c r="E48" s="35" t="s">
        <v>172</v>
      </c>
    </row>
    <row r="49" spans="1:5" ht="12.75">
      <c r="A49" s="36" t="s">
        <v>55</v>
      </c>
      <c r="E49" s="37" t="s">
        <v>149</v>
      </c>
    </row>
    <row r="50" spans="1:5" ht="76.5">
      <c r="A50" t="s">
        <v>57</v>
      </c>
      <c r="E50" s="35" t="s">
        <v>161</v>
      </c>
    </row>
    <row r="51" spans="1:16" ht="12.75">
      <c r="A51" s="24" t="s">
        <v>48</v>
      </c>
      <c s="29" t="s">
        <v>87</v>
      </c>
      <c s="29" t="s">
        <v>173</v>
      </c>
      <c s="24" t="s">
        <v>50</v>
      </c>
      <c s="30" t="s">
        <v>174</v>
      </c>
      <c s="31" t="s">
        <v>69</v>
      </c>
      <c s="32">
        <v>4</v>
      </c>
      <c s="33">
        <v>0</v>
      </c>
      <c s="33">
        <f>ROUND(ROUND(H51,2)*ROUND(G51,3),2)</f>
      </c>
      <c r="O51">
        <f>(I51*21)/100</f>
      </c>
      <c t="s">
        <v>26</v>
      </c>
    </row>
    <row r="52" spans="1:5" ht="51">
      <c r="A52" s="34" t="s">
        <v>53</v>
      </c>
      <c r="E52" s="35" t="s">
        <v>175</v>
      </c>
    </row>
    <row r="53" spans="1:5" ht="12.75">
      <c r="A53" s="36" t="s">
        <v>55</v>
      </c>
      <c r="E53" s="37" t="s">
        <v>149</v>
      </c>
    </row>
    <row r="54" spans="1:5" ht="25.5">
      <c r="A54" t="s">
        <v>57</v>
      </c>
      <c r="E54" s="35" t="s">
        <v>165</v>
      </c>
    </row>
    <row r="55" spans="1:16" ht="12.75">
      <c r="A55" s="24" t="s">
        <v>48</v>
      </c>
      <c s="29" t="s">
        <v>89</v>
      </c>
      <c s="29" t="s">
        <v>176</v>
      </c>
      <c s="24" t="s">
        <v>50</v>
      </c>
      <c s="30" t="s">
        <v>177</v>
      </c>
      <c s="31" t="s">
        <v>142</v>
      </c>
      <c s="32">
        <v>488</v>
      </c>
      <c s="33">
        <v>0</v>
      </c>
      <c s="33">
        <f>ROUND(ROUND(H55,2)*ROUND(G55,3),2)</f>
      </c>
      <c r="O55">
        <f>(I55*21)/100</f>
      </c>
      <c t="s">
        <v>26</v>
      </c>
    </row>
    <row r="56" spans="1:5" ht="51">
      <c r="A56" s="34" t="s">
        <v>53</v>
      </c>
      <c r="E56" s="35" t="s">
        <v>178</v>
      </c>
    </row>
    <row r="57" spans="1:5" ht="12.75">
      <c r="A57" s="36" t="s">
        <v>55</v>
      </c>
      <c r="E57" s="37" t="s">
        <v>157</v>
      </c>
    </row>
    <row r="58" spans="1:5" ht="25.5">
      <c r="A58" t="s">
        <v>57</v>
      </c>
      <c r="E58" s="35" t="s">
        <v>169</v>
      </c>
    </row>
    <row r="59" spans="1:16" ht="12.75">
      <c r="A59" s="24" t="s">
        <v>48</v>
      </c>
      <c s="29" t="s">
        <v>91</v>
      </c>
      <c s="29" t="s">
        <v>179</v>
      </c>
      <c s="24" t="s">
        <v>50</v>
      </c>
      <c s="30" t="s">
        <v>180</v>
      </c>
      <c s="31" t="s">
        <v>69</v>
      </c>
      <c s="32">
        <v>8</v>
      </c>
      <c s="33">
        <v>0</v>
      </c>
      <c s="33">
        <f>ROUND(ROUND(H59,2)*ROUND(G59,3),2)</f>
      </c>
      <c r="O59">
        <f>(I59*21)/100</f>
      </c>
      <c t="s">
        <v>26</v>
      </c>
    </row>
    <row r="60" spans="1:5" ht="76.5">
      <c r="A60" s="34" t="s">
        <v>53</v>
      </c>
      <c r="E60" s="35" t="s">
        <v>181</v>
      </c>
    </row>
    <row r="61" spans="1:5" ht="12.75">
      <c r="A61" s="36" t="s">
        <v>55</v>
      </c>
      <c r="E61" s="37" t="s">
        <v>182</v>
      </c>
    </row>
    <row r="62" spans="1:5" ht="63.75">
      <c r="A62" t="s">
        <v>57</v>
      </c>
      <c r="E62" s="35" t="s">
        <v>183</v>
      </c>
    </row>
    <row r="63" spans="1:16" ht="12.75">
      <c r="A63" s="24" t="s">
        <v>48</v>
      </c>
      <c s="29" t="s">
        <v>95</v>
      </c>
      <c s="29" t="s">
        <v>184</v>
      </c>
      <c s="24" t="s">
        <v>50</v>
      </c>
      <c s="30" t="s">
        <v>185</v>
      </c>
      <c s="31" t="s">
        <v>69</v>
      </c>
      <c s="32">
        <v>8</v>
      </c>
      <c s="33">
        <v>0</v>
      </c>
      <c s="33">
        <f>ROUND(ROUND(H63,2)*ROUND(G63,3),2)</f>
      </c>
      <c r="O63">
        <f>(I63*21)/100</f>
      </c>
      <c t="s">
        <v>26</v>
      </c>
    </row>
    <row r="64" spans="1:5" ht="63.75">
      <c r="A64" s="34" t="s">
        <v>53</v>
      </c>
      <c r="E64" s="35" t="s">
        <v>186</v>
      </c>
    </row>
    <row r="65" spans="1:5" ht="12.75">
      <c r="A65" s="36" t="s">
        <v>55</v>
      </c>
      <c r="E65" s="37" t="s">
        <v>182</v>
      </c>
    </row>
    <row r="66" spans="1:5" ht="25.5">
      <c r="A66" t="s">
        <v>57</v>
      </c>
      <c r="E66" s="35" t="s">
        <v>165</v>
      </c>
    </row>
    <row r="67" spans="1:16" ht="12.75">
      <c r="A67" s="24" t="s">
        <v>48</v>
      </c>
      <c s="29" t="s">
        <v>97</v>
      </c>
      <c s="29" t="s">
        <v>187</v>
      </c>
      <c s="24" t="s">
        <v>50</v>
      </c>
      <c s="30" t="s">
        <v>188</v>
      </c>
      <c s="31" t="s">
        <v>142</v>
      </c>
      <c s="32">
        <v>976</v>
      </c>
      <c s="33">
        <v>0</v>
      </c>
      <c s="33">
        <f>ROUND(ROUND(H67,2)*ROUND(G67,3),2)</f>
      </c>
      <c r="O67">
        <f>(I67*21)/100</f>
      </c>
      <c t="s">
        <v>26</v>
      </c>
    </row>
    <row r="68" spans="1:5" ht="63.75">
      <c r="A68" s="34" t="s">
        <v>53</v>
      </c>
      <c r="E68" s="35" t="s">
        <v>189</v>
      </c>
    </row>
    <row r="69" spans="1:5" ht="12.75">
      <c r="A69" s="36" t="s">
        <v>55</v>
      </c>
      <c r="E69" s="37" t="s">
        <v>190</v>
      </c>
    </row>
    <row r="70" spans="1:5" ht="25.5">
      <c r="A70" t="s">
        <v>57</v>
      </c>
      <c r="E70" s="35" t="s">
        <v>169</v>
      </c>
    </row>
  </sheetData>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34"/>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0+O10</f>
      </c>
      <c t="s">
        <v>25</v>
      </c>
    </row>
    <row r="3" spans="1:16" ht="15" customHeight="1">
      <c r="A3" t="s">
        <v>11</v>
      </c>
      <c s="12" t="s">
        <v>13</v>
      </c>
      <c s="13" t="s">
        <v>14</v>
      </c>
      <c s="1"/>
      <c s="14" t="s">
        <v>15</v>
      </c>
      <c s="1"/>
      <c s="9"/>
      <c s="8" t="s">
        <v>191</v>
      </c>
      <c s="38">
        <f>0+I10</f>
      </c>
      <c r="O3" t="s">
        <v>22</v>
      </c>
      <c t="s">
        <v>26</v>
      </c>
    </row>
    <row r="4" spans="1:16" ht="15" customHeight="1">
      <c r="A4" t="s">
        <v>16</v>
      </c>
      <c s="12" t="s">
        <v>17</v>
      </c>
      <c s="13" t="s">
        <v>18</v>
      </c>
      <c s="1"/>
      <c s="14" t="s">
        <v>19</v>
      </c>
      <c s="1"/>
      <c s="1"/>
      <c s="11"/>
      <c s="11"/>
      <c r="O4" t="s">
        <v>23</v>
      </c>
      <c t="s">
        <v>26</v>
      </c>
    </row>
    <row r="5" spans="1:16" ht="12.75" customHeight="1">
      <c r="A5" t="s">
        <v>20</v>
      </c>
      <c s="12" t="s">
        <v>17</v>
      </c>
      <c s="13" t="s">
        <v>125</v>
      </c>
      <c s="1"/>
      <c s="14" t="s">
        <v>126</v>
      </c>
      <c s="1"/>
      <c s="1"/>
      <c s="1"/>
      <c s="1"/>
      <c r="O5" t="s">
        <v>24</v>
      </c>
      <c t="s">
        <v>26</v>
      </c>
    </row>
    <row r="6" spans="1:9" ht="12.75" customHeight="1">
      <c r="A6" t="s">
        <v>127</v>
      </c>
      <c s="16" t="s">
        <v>21</v>
      </c>
      <c s="17" t="s">
        <v>191</v>
      </c>
      <c s="6"/>
      <c s="18" t="s">
        <v>192</v>
      </c>
      <c s="6"/>
      <c s="6"/>
      <c s="6"/>
      <c s="6"/>
    </row>
    <row r="7" spans="1:9" ht="12.75" customHeight="1">
      <c r="A7" s="15" t="s">
        <v>29</v>
      </c>
      <c s="15" t="s">
        <v>31</v>
      </c>
      <c s="15" t="s">
        <v>33</v>
      </c>
      <c s="15" t="s">
        <v>34</v>
      </c>
      <c s="15" t="s">
        <v>35</v>
      </c>
      <c s="15" t="s">
        <v>37</v>
      </c>
      <c s="15" t="s">
        <v>39</v>
      </c>
      <c s="15" t="s">
        <v>41</v>
      </c>
      <c s="15"/>
    </row>
    <row r="8" spans="1:9" ht="12.75" customHeight="1">
      <c r="A8" s="15"/>
      <c s="15"/>
      <c s="15"/>
      <c s="15"/>
      <c s="15"/>
      <c s="15"/>
      <c s="15"/>
      <c s="15" t="s">
        <v>42</v>
      </c>
      <c s="15" t="s">
        <v>44</v>
      </c>
    </row>
    <row r="9" spans="1:9" ht="12.75" customHeight="1">
      <c r="A9" s="15" t="s">
        <v>30</v>
      </c>
      <c s="15" t="s">
        <v>32</v>
      </c>
      <c s="15" t="s">
        <v>26</v>
      </c>
      <c s="15" t="s">
        <v>25</v>
      </c>
      <c s="15" t="s">
        <v>36</v>
      </c>
      <c s="15" t="s">
        <v>38</v>
      </c>
      <c s="15" t="s">
        <v>40</v>
      </c>
      <c s="15" t="s">
        <v>43</v>
      </c>
      <c s="15" t="s">
        <v>45</v>
      </c>
    </row>
    <row r="10" spans="1:18" ht="12.75" customHeight="1">
      <c r="A10" s="25" t="s">
        <v>46</v>
      </c>
      <c s="25"/>
      <c s="26" t="s">
        <v>43</v>
      </c>
      <c s="25"/>
      <c s="27" t="s">
        <v>130</v>
      </c>
      <c s="25"/>
      <c s="25"/>
      <c s="25"/>
      <c s="28">
        <f>0+Q10</f>
      </c>
      <c r="O10">
        <f>0+R10</f>
      </c>
      <c r="Q10">
        <f>0+I11+I15+I19+I23+I27+I31</f>
      </c>
      <c>
        <f>0+O11+O15+O19+O23+O27+O31</f>
      </c>
    </row>
    <row r="11" spans="1:16" ht="25.5">
      <c r="A11" s="24" t="s">
        <v>48</v>
      </c>
      <c s="29" t="s">
        <v>32</v>
      </c>
      <c s="29" t="s">
        <v>131</v>
      </c>
      <c s="24" t="s">
        <v>50</v>
      </c>
      <c s="30" t="s">
        <v>132</v>
      </c>
      <c s="31" t="s">
        <v>69</v>
      </c>
      <c s="32">
        <v>43</v>
      </c>
      <c s="33">
        <v>0</v>
      </c>
      <c s="33">
        <f>ROUND(ROUND(H11,2)*ROUND(G11,3),2)</f>
      </c>
      <c r="O11">
        <f>(I11*21)/100</f>
      </c>
      <c t="s">
        <v>26</v>
      </c>
    </row>
    <row r="12" spans="1:5" ht="114.75">
      <c r="A12" s="34" t="s">
        <v>53</v>
      </c>
      <c r="E12" s="35" t="s">
        <v>193</v>
      </c>
    </row>
    <row r="13" spans="1:5" ht="12.75">
      <c r="A13" s="36" t="s">
        <v>55</v>
      </c>
      <c r="E13" s="37" t="s">
        <v>194</v>
      </c>
    </row>
    <row r="14" spans="1:5" ht="63.75">
      <c r="A14" t="s">
        <v>57</v>
      </c>
      <c r="E14" s="35" t="s">
        <v>135</v>
      </c>
    </row>
    <row r="15" spans="1:16" ht="12.75">
      <c r="A15" s="24" t="s">
        <v>48</v>
      </c>
      <c s="29" t="s">
        <v>26</v>
      </c>
      <c s="29" t="s">
        <v>136</v>
      </c>
      <c s="24" t="s">
        <v>50</v>
      </c>
      <c s="30" t="s">
        <v>137</v>
      </c>
      <c s="31" t="s">
        <v>69</v>
      </c>
      <c s="32">
        <v>43</v>
      </c>
      <c s="33">
        <v>0</v>
      </c>
      <c s="33">
        <f>ROUND(ROUND(H15,2)*ROUND(G15,3),2)</f>
      </c>
      <c r="O15">
        <f>(I15*21)/100</f>
      </c>
      <c t="s">
        <v>26</v>
      </c>
    </row>
    <row r="16" spans="1:5" ht="102">
      <c r="A16" s="34" t="s">
        <v>53</v>
      </c>
      <c r="E16" s="35" t="s">
        <v>195</v>
      </c>
    </row>
    <row r="17" spans="1:5" ht="12.75">
      <c r="A17" s="36" t="s">
        <v>55</v>
      </c>
      <c r="E17" s="37" t="s">
        <v>194</v>
      </c>
    </row>
    <row r="18" spans="1:5" ht="25.5">
      <c r="A18" t="s">
        <v>57</v>
      </c>
      <c r="E18" s="35" t="s">
        <v>139</v>
      </c>
    </row>
    <row r="19" spans="1:16" ht="12.75">
      <c r="A19" s="24" t="s">
        <v>48</v>
      </c>
      <c s="29" t="s">
        <v>25</v>
      </c>
      <c s="29" t="s">
        <v>140</v>
      </c>
      <c s="24" t="s">
        <v>50</v>
      </c>
      <c s="30" t="s">
        <v>141</v>
      </c>
      <c s="31" t="s">
        <v>142</v>
      </c>
      <c s="32">
        <v>5246</v>
      </c>
      <c s="33">
        <v>0</v>
      </c>
      <c s="33">
        <f>ROUND(ROUND(H19,2)*ROUND(G19,3),2)</f>
      </c>
      <c r="O19">
        <f>(I19*21)/100</f>
      </c>
      <c t="s">
        <v>26</v>
      </c>
    </row>
    <row r="20" spans="1:5" ht="140.25">
      <c r="A20" s="34" t="s">
        <v>53</v>
      </c>
      <c r="E20" s="35" t="s">
        <v>196</v>
      </c>
    </row>
    <row r="21" spans="1:5" ht="12.75">
      <c r="A21" s="36" t="s">
        <v>55</v>
      </c>
      <c r="E21" s="37" t="s">
        <v>197</v>
      </c>
    </row>
    <row r="22" spans="1:5" ht="25.5">
      <c r="A22" t="s">
        <v>57</v>
      </c>
      <c r="E22" s="35" t="s">
        <v>145</v>
      </c>
    </row>
    <row r="23" spans="1:16" ht="12.75">
      <c r="A23" s="24" t="s">
        <v>48</v>
      </c>
      <c s="29" t="s">
        <v>36</v>
      </c>
      <c s="29" t="s">
        <v>146</v>
      </c>
      <c s="24" t="s">
        <v>50</v>
      </c>
      <c s="30" t="s">
        <v>147</v>
      </c>
      <c s="31" t="s">
        <v>69</v>
      </c>
      <c s="32">
        <v>19</v>
      </c>
      <c s="33">
        <v>0</v>
      </c>
      <c s="33">
        <f>ROUND(ROUND(H23,2)*ROUND(G23,3),2)</f>
      </c>
      <c r="O23">
        <f>(I23*21)/100</f>
      </c>
      <c t="s">
        <v>26</v>
      </c>
    </row>
    <row r="24" spans="1:5" ht="89.25">
      <c r="A24" s="34" t="s">
        <v>53</v>
      </c>
      <c r="E24" s="35" t="s">
        <v>198</v>
      </c>
    </row>
    <row r="25" spans="1:5" ht="12.75">
      <c r="A25" s="36" t="s">
        <v>55</v>
      </c>
      <c r="E25" s="37" t="s">
        <v>199</v>
      </c>
    </row>
    <row r="26" spans="1:5" ht="63.75">
      <c r="A26" t="s">
        <v>57</v>
      </c>
      <c r="E26" s="35" t="s">
        <v>150</v>
      </c>
    </row>
    <row r="27" spans="1:16" ht="12.75">
      <c r="A27" s="24" t="s">
        <v>48</v>
      </c>
      <c s="29" t="s">
        <v>38</v>
      </c>
      <c s="29" t="s">
        <v>151</v>
      </c>
      <c s="24" t="s">
        <v>50</v>
      </c>
      <c s="30" t="s">
        <v>152</v>
      </c>
      <c s="31" t="s">
        <v>69</v>
      </c>
      <c s="32">
        <v>19</v>
      </c>
      <c s="33">
        <v>0</v>
      </c>
      <c s="33">
        <f>ROUND(ROUND(H27,2)*ROUND(G27,3),2)</f>
      </c>
      <c r="O27">
        <f>(I27*21)/100</f>
      </c>
      <c t="s">
        <v>26</v>
      </c>
    </row>
    <row r="28" spans="1:5" ht="76.5">
      <c r="A28" s="34" t="s">
        <v>53</v>
      </c>
      <c r="E28" s="35" t="s">
        <v>200</v>
      </c>
    </row>
    <row r="29" spans="1:5" ht="12.75">
      <c r="A29" s="36" t="s">
        <v>55</v>
      </c>
      <c r="E29" s="37" t="s">
        <v>199</v>
      </c>
    </row>
    <row r="30" spans="1:5" ht="25.5">
      <c r="A30" t="s">
        <v>57</v>
      </c>
      <c r="E30" s="35" t="s">
        <v>139</v>
      </c>
    </row>
    <row r="31" spans="1:16" ht="12.75">
      <c r="A31" s="24" t="s">
        <v>48</v>
      </c>
      <c s="29" t="s">
        <v>40</v>
      </c>
      <c s="29" t="s">
        <v>154</v>
      </c>
      <c s="24" t="s">
        <v>50</v>
      </c>
      <c s="30" t="s">
        <v>155</v>
      </c>
      <c s="31" t="s">
        <v>142</v>
      </c>
      <c s="32">
        <v>2318</v>
      </c>
      <c s="33">
        <v>0</v>
      </c>
      <c s="33">
        <f>ROUND(ROUND(H31,2)*ROUND(G31,3),2)</f>
      </c>
      <c r="O31">
        <f>(I31*21)/100</f>
      </c>
      <c t="s">
        <v>26</v>
      </c>
    </row>
    <row r="32" spans="1:5" ht="76.5">
      <c r="A32" s="34" t="s">
        <v>53</v>
      </c>
      <c r="E32" s="35" t="s">
        <v>201</v>
      </c>
    </row>
    <row r="33" spans="1:5" ht="12.75">
      <c r="A33" s="36" t="s">
        <v>55</v>
      </c>
      <c r="E33" s="37" t="s">
        <v>202</v>
      </c>
    </row>
    <row r="34" spans="1:5" ht="25.5">
      <c r="A34" t="s">
        <v>57</v>
      </c>
      <c r="E34" s="35" t="s">
        <v>145</v>
      </c>
    </row>
  </sheetData>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65"/>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0+O10+O15+O28+O41</f>
      </c>
      <c t="s">
        <v>25</v>
      </c>
    </row>
    <row r="3" spans="1:16" ht="15" customHeight="1">
      <c r="A3" t="s">
        <v>11</v>
      </c>
      <c s="12" t="s">
        <v>13</v>
      </c>
      <c s="13" t="s">
        <v>14</v>
      </c>
      <c s="1"/>
      <c s="14" t="s">
        <v>15</v>
      </c>
      <c s="1"/>
      <c s="9"/>
      <c s="8" t="s">
        <v>203</v>
      </c>
      <c s="38">
        <f>0+I10+I15+I28+I41</f>
      </c>
      <c r="O3" t="s">
        <v>22</v>
      </c>
      <c t="s">
        <v>26</v>
      </c>
    </row>
    <row r="4" spans="1:16" ht="15" customHeight="1">
      <c r="A4" t="s">
        <v>16</v>
      </c>
      <c s="12" t="s">
        <v>17</v>
      </c>
      <c s="13" t="s">
        <v>18</v>
      </c>
      <c s="1"/>
      <c s="14" t="s">
        <v>19</v>
      </c>
      <c s="1"/>
      <c s="1"/>
      <c s="11"/>
      <c s="11"/>
      <c r="O4" t="s">
        <v>23</v>
      </c>
      <c t="s">
        <v>26</v>
      </c>
    </row>
    <row r="5" spans="1:16" ht="12.75" customHeight="1">
      <c r="A5" t="s">
        <v>20</v>
      </c>
      <c s="12" t="s">
        <v>17</v>
      </c>
      <c s="13" t="s">
        <v>125</v>
      </c>
      <c s="1"/>
      <c s="14" t="s">
        <v>126</v>
      </c>
      <c s="1"/>
      <c s="1"/>
      <c s="1"/>
      <c s="1"/>
      <c r="O5" t="s">
        <v>24</v>
      </c>
      <c t="s">
        <v>26</v>
      </c>
    </row>
    <row r="6" spans="1:9" ht="12.75" customHeight="1">
      <c r="A6" t="s">
        <v>127</v>
      </c>
      <c s="16" t="s">
        <v>21</v>
      </c>
      <c s="17" t="s">
        <v>203</v>
      </c>
      <c s="6"/>
      <c s="18" t="s">
        <v>204</v>
      </c>
      <c s="6"/>
      <c s="6"/>
      <c s="6"/>
      <c s="6"/>
    </row>
    <row r="7" spans="1:9" ht="12.75" customHeight="1">
      <c r="A7" s="15" t="s">
        <v>29</v>
      </c>
      <c s="15" t="s">
        <v>31</v>
      </c>
      <c s="15" t="s">
        <v>33</v>
      </c>
      <c s="15" t="s">
        <v>34</v>
      </c>
      <c s="15" t="s">
        <v>35</v>
      </c>
      <c s="15" t="s">
        <v>37</v>
      </c>
      <c s="15" t="s">
        <v>39</v>
      </c>
      <c s="15" t="s">
        <v>41</v>
      </c>
      <c s="15"/>
    </row>
    <row r="8" spans="1:9" ht="12.75" customHeight="1">
      <c r="A8" s="15"/>
      <c s="15"/>
      <c s="15"/>
      <c s="15"/>
      <c s="15"/>
      <c s="15"/>
      <c s="15"/>
      <c s="15" t="s">
        <v>42</v>
      </c>
      <c s="15" t="s">
        <v>44</v>
      </c>
    </row>
    <row r="9" spans="1:9" ht="12.75" customHeight="1">
      <c r="A9" s="15" t="s">
        <v>30</v>
      </c>
      <c s="15" t="s">
        <v>32</v>
      </c>
      <c s="15" t="s">
        <v>26</v>
      </c>
      <c s="15" t="s">
        <v>25</v>
      </c>
      <c s="15" t="s">
        <v>36</v>
      </c>
      <c s="15" t="s">
        <v>38</v>
      </c>
      <c s="15" t="s">
        <v>40</v>
      </c>
      <c s="15" t="s">
        <v>43</v>
      </c>
      <c s="15" t="s">
        <v>45</v>
      </c>
    </row>
    <row r="10" spans="1:18" ht="12.75" customHeight="1">
      <c r="A10" s="25" t="s">
        <v>46</v>
      </c>
      <c s="25"/>
      <c s="26" t="s">
        <v>30</v>
      </c>
      <c s="25"/>
      <c s="27" t="s">
        <v>47</v>
      </c>
      <c s="25"/>
      <c s="25"/>
      <c s="25"/>
      <c s="28">
        <f>0+Q10</f>
      </c>
      <c r="O10">
        <f>0+R10</f>
      </c>
      <c r="Q10">
        <f>0+I11</f>
      </c>
      <c>
        <f>0+O11</f>
      </c>
    </row>
    <row r="11" spans="1:16" ht="12.75">
      <c r="A11" s="24" t="s">
        <v>48</v>
      </c>
      <c s="29" t="s">
        <v>32</v>
      </c>
      <c s="29" t="s">
        <v>62</v>
      </c>
      <c s="24" t="s">
        <v>50</v>
      </c>
      <c s="30" t="s">
        <v>63</v>
      </c>
      <c s="31" t="s">
        <v>205</v>
      </c>
      <c s="32">
        <v>640</v>
      </c>
      <c s="33">
        <v>0</v>
      </c>
      <c s="33">
        <f>ROUND(ROUND(H11,2)*ROUND(G11,3),2)</f>
      </c>
      <c r="O11">
        <f>(I11*21)/100</f>
      </c>
      <c t="s">
        <v>26</v>
      </c>
    </row>
    <row r="12" spans="1:5" ht="38.25">
      <c r="A12" s="34" t="s">
        <v>53</v>
      </c>
      <c r="E12" s="35" t="s">
        <v>206</v>
      </c>
    </row>
    <row r="13" spans="1:5" ht="12.75">
      <c r="A13" s="36" t="s">
        <v>55</v>
      </c>
      <c r="E13" s="37" t="s">
        <v>207</v>
      </c>
    </row>
    <row r="14" spans="1:5" ht="12.75">
      <c r="A14" t="s">
        <v>57</v>
      </c>
      <c r="E14" s="35" t="s">
        <v>65</v>
      </c>
    </row>
    <row r="15" spans="1:18" ht="12.75" customHeight="1">
      <c r="A15" s="6" t="s">
        <v>46</v>
      </c>
      <c s="6"/>
      <c s="40" t="s">
        <v>32</v>
      </c>
      <c s="6"/>
      <c s="27" t="s">
        <v>208</v>
      </c>
      <c s="6"/>
      <c s="6"/>
      <c s="6"/>
      <c s="41">
        <f>0+Q15</f>
      </c>
      <c r="O15">
        <f>0+R15</f>
      </c>
      <c r="Q15">
        <f>0+I16+I20+I24</f>
      </c>
      <c>
        <f>0+O16+O20+O24</f>
      </c>
    </row>
    <row r="16" spans="1:16" ht="25.5">
      <c r="A16" s="24" t="s">
        <v>48</v>
      </c>
      <c s="29" t="s">
        <v>26</v>
      </c>
      <c s="29" t="s">
        <v>209</v>
      </c>
      <c s="24" t="s">
        <v>50</v>
      </c>
      <c s="30" t="s">
        <v>210</v>
      </c>
      <c s="31" t="s">
        <v>211</v>
      </c>
      <c s="32">
        <v>8.4</v>
      </c>
      <c s="33">
        <v>0</v>
      </c>
      <c s="33">
        <f>ROUND(ROUND(H16,2)*ROUND(G16,3),2)</f>
      </c>
      <c r="O16">
        <f>(I16*21)/100</f>
      </c>
      <c t="s">
        <v>26</v>
      </c>
    </row>
    <row r="17" spans="1:5" ht="38.25">
      <c r="A17" s="34" t="s">
        <v>53</v>
      </c>
      <c r="E17" s="35" t="s">
        <v>212</v>
      </c>
    </row>
    <row r="18" spans="1:5" ht="12.75">
      <c r="A18" s="36" t="s">
        <v>55</v>
      </c>
      <c r="E18" s="37" t="s">
        <v>213</v>
      </c>
    </row>
    <row r="19" spans="1:5" ht="63.75">
      <c r="A19" t="s">
        <v>57</v>
      </c>
      <c r="E19" s="35" t="s">
        <v>214</v>
      </c>
    </row>
    <row r="20" spans="1:16" ht="12.75">
      <c r="A20" s="24" t="s">
        <v>48</v>
      </c>
      <c s="29" t="s">
        <v>25</v>
      </c>
      <c s="29" t="s">
        <v>215</v>
      </c>
      <c s="24" t="s">
        <v>50</v>
      </c>
      <c s="30" t="s">
        <v>216</v>
      </c>
      <c s="31" t="s">
        <v>211</v>
      </c>
      <c s="32">
        <v>6</v>
      </c>
      <c s="33">
        <v>0</v>
      </c>
      <c s="33">
        <f>ROUND(ROUND(H20,2)*ROUND(G20,3),2)</f>
      </c>
      <c r="O20">
        <f>(I20*21)/100</f>
      </c>
      <c t="s">
        <v>26</v>
      </c>
    </row>
    <row r="21" spans="1:5" ht="51">
      <c r="A21" s="34" t="s">
        <v>53</v>
      </c>
      <c r="E21" s="35" t="s">
        <v>217</v>
      </c>
    </row>
    <row r="22" spans="1:5" ht="12.75">
      <c r="A22" s="36" t="s">
        <v>55</v>
      </c>
      <c r="E22" s="37" t="s">
        <v>218</v>
      </c>
    </row>
    <row r="23" spans="1:5" ht="318.75">
      <c r="A23" t="s">
        <v>57</v>
      </c>
      <c r="E23" s="35" t="s">
        <v>219</v>
      </c>
    </row>
    <row r="24" spans="1:16" ht="12.75">
      <c r="A24" s="24" t="s">
        <v>48</v>
      </c>
      <c s="29" t="s">
        <v>36</v>
      </c>
      <c s="29" t="s">
        <v>220</v>
      </c>
      <c s="24" t="s">
        <v>50</v>
      </c>
      <c s="30" t="s">
        <v>221</v>
      </c>
      <c s="31" t="s">
        <v>222</v>
      </c>
      <c s="32">
        <v>40</v>
      </c>
      <c s="33">
        <v>0</v>
      </c>
      <c s="33">
        <f>ROUND(ROUND(H24,2)*ROUND(G24,3),2)</f>
      </c>
      <c r="O24">
        <f>(I24*21)/100</f>
      </c>
      <c t="s">
        <v>26</v>
      </c>
    </row>
    <row r="25" spans="1:5" ht="25.5">
      <c r="A25" s="34" t="s">
        <v>53</v>
      </c>
      <c r="E25" s="35" t="s">
        <v>223</v>
      </c>
    </row>
    <row r="26" spans="1:5" ht="12.75">
      <c r="A26" s="36" t="s">
        <v>55</v>
      </c>
      <c r="E26" s="37" t="s">
        <v>224</v>
      </c>
    </row>
    <row r="27" spans="1:5" ht="25.5">
      <c r="A27" t="s">
        <v>57</v>
      </c>
      <c r="E27" s="35" t="s">
        <v>225</v>
      </c>
    </row>
    <row r="28" spans="1:18" ht="12.75" customHeight="1">
      <c r="A28" s="6" t="s">
        <v>46</v>
      </c>
      <c s="6"/>
      <c s="40" t="s">
        <v>38</v>
      </c>
      <c s="6"/>
      <c s="27" t="s">
        <v>226</v>
      </c>
      <c s="6"/>
      <c s="6"/>
      <c s="6"/>
      <c s="41">
        <f>0+Q28</f>
      </c>
      <c r="O28">
        <f>0+R28</f>
      </c>
      <c r="Q28">
        <f>0+I29+I33+I37</f>
      </c>
      <c>
        <f>0+O29+O33+O37</f>
      </c>
    </row>
    <row r="29" spans="1:16" ht="12.75">
      <c r="A29" s="24" t="s">
        <v>48</v>
      </c>
      <c s="29" t="s">
        <v>38</v>
      </c>
      <c s="29" t="s">
        <v>227</v>
      </c>
      <c s="24" t="s">
        <v>50</v>
      </c>
      <c s="30" t="s">
        <v>228</v>
      </c>
      <c s="31" t="s">
        <v>211</v>
      </c>
      <c s="32">
        <v>6</v>
      </c>
      <c s="33">
        <v>0</v>
      </c>
      <c s="33">
        <f>ROUND(ROUND(H29,2)*ROUND(G29,3),2)</f>
      </c>
      <c r="O29">
        <f>(I29*21)/100</f>
      </c>
      <c t="s">
        <v>26</v>
      </c>
    </row>
    <row r="30" spans="1:5" ht="38.25">
      <c r="A30" s="34" t="s">
        <v>53</v>
      </c>
      <c r="E30" s="35" t="s">
        <v>229</v>
      </c>
    </row>
    <row r="31" spans="1:5" ht="12.75">
      <c r="A31" s="36" t="s">
        <v>55</v>
      </c>
      <c r="E31" s="37" t="s">
        <v>218</v>
      </c>
    </row>
    <row r="32" spans="1:5" ht="51">
      <c r="A32" t="s">
        <v>57</v>
      </c>
      <c r="E32" s="35" t="s">
        <v>230</v>
      </c>
    </row>
    <row r="33" spans="1:16" ht="12.75">
      <c r="A33" s="24" t="s">
        <v>48</v>
      </c>
      <c s="29" t="s">
        <v>40</v>
      </c>
      <c s="29" t="s">
        <v>231</v>
      </c>
      <c s="24" t="s">
        <v>50</v>
      </c>
      <c s="30" t="s">
        <v>232</v>
      </c>
      <c s="31" t="s">
        <v>211</v>
      </c>
      <c s="32">
        <v>8.4</v>
      </c>
      <c s="33">
        <v>0</v>
      </c>
      <c s="33">
        <f>ROUND(ROUND(H33,2)*ROUND(G33,3),2)</f>
      </c>
      <c r="O33">
        <f>(I33*21)/100</f>
      </c>
      <c t="s">
        <v>26</v>
      </c>
    </row>
    <row r="34" spans="1:5" ht="38.25">
      <c r="A34" s="34" t="s">
        <v>53</v>
      </c>
      <c r="E34" s="35" t="s">
        <v>233</v>
      </c>
    </row>
    <row r="35" spans="1:5" ht="12.75">
      <c r="A35" s="36" t="s">
        <v>55</v>
      </c>
      <c r="E35" s="37" t="s">
        <v>213</v>
      </c>
    </row>
    <row r="36" spans="1:5" ht="153">
      <c r="A36" t="s">
        <v>57</v>
      </c>
      <c r="E36" s="35" t="s">
        <v>234</v>
      </c>
    </row>
    <row r="37" spans="1:16" ht="12.75">
      <c r="A37" s="24" t="s">
        <v>48</v>
      </c>
      <c s="29" t="s">
        <v>77</v>
      </c>
      <c s="29" t="s">
        <v>235</v>
      </c>
      <c s="24" t="s">
        <v>50</v>
      </c>
      <c s="30" t="s">
        <v>236</v>
      </c>
      <c s="31" t="s">
        <v>237</v>
      </c>
      <c s="32">
        <v>1024.8</v>
      </c>
      <c s="33">
        <v>0</v>
      </c>
      <c s="33">
        <f>ROUND(ROUND(H37,2)*ROUND(G37,3),2)</f>
      </c>
      <c r="O37">
        <f>(I37*21)/100</f>
      </c>
      <c t="s">
        <v>26</v>
      </c>
    </row>
    <row r="38" spans="1:5" ht="38.25">
      <c r="A38" s="34" t="s">
        <v>53</v>
      </c>
      <c r="E38" s="35" t="s">
        <v>238</v>
      </c>
    </row>
    <row r="39" spans="1:5" ht="12.75">
      <c r="A39" s="36" t="s">
        <v>55</v>
      </c>
      <c r="E39" s="37" t="s">
        <v>239</v>
      </c>
    </row>
    <row r="40" spans="1:5" ht="25.5">
      <c r="A40" t="s">
        <v>57</v>
      </c>
      <c r="E40" s="35" t="s">
        <v>240</v>
      </c>
    </row>
    <row r="41" spans="1:18" ht="12.75" customHeight="1">
      <c r="A41" s="6" t="s">
        <v>46</v>
      </c>
      <c s="6"/>
      <c s="40" t="s">
        <v>43</v>
      </c>
      <c s="6"/>
      <c s="27" t="s">
        <v>130</v>
      </c>
      <c s="6"/>
      <c s="6"/>
      <c s="6"/>
      <c s="41">
        <f>0+Q41</f>
      </c>
      <c r="O41">
        <f>0+R41</f>
      </c>
      <c r="Q41">
        <f>0+I42+I46+I50+I54+I58+I62</f>
      </c>
      <c>
        <f>0+O42+O46+O50+O54+O58+O62</f>
      </c>
    </row>
    <row r="42" spans="1:16" ht="25.5">
      <c r="A42" s="24" t="s">
        <v>48</v>
      </c>
      <c s="29" t="s">
        <v>80</v>
      </c>
      <c s="29" t="s">
        <v>241</v>
      </c>
      <c s="24" t="s">
        <v>50</v>
      </c>
      <c s="30" t="s">
        <v>242</v>
      </c>
      <c s="31" t="s">
        <v>243</v>
      </c>
      <c s="32">
        <v>60</v>
      </c>
      <c s="33">
        <v>0</v>
      </c>
      <c s="33">
        <f>ROUND(ROUND(H42,2)*ROUND(G42,3),2)</f>
      </c>
      <c r="O42">
        <f>(I42*21)/100</f>
      </c>
      <c t="s">
        <v>26</v>
      </c>
    </row>
    <row r="43" spans="1:5" ht="38.25">
      <c r="A43" s="34" t="s">
        <v>53</v>
      </c>
      <c r="E43" s="35" t="s">
        <v>244</v>
      </c>
    </row>
    <row r="44" spans="1:5" ht="12.75">
      <c r="A44" s="36" t="s">
        <v>55</v>
      </c>
      <c r="E44" s="37" t="s">
        <v>245</v>
      </c>
    </row>
    <row r="45" spans="1:5" ht="76.5">
      <c r="A45" t="s">
        <v>57</v>
      </c>
      <c r="E45" s="35" t="s">
        <v>246</v>
      </c>
    </row>
    <row r="46" spans="1:16" ht="12.75">
      <c r="A46" s="24" t="s">
        <v>48</v>
      </c>
      <c s="29" t="s">
        <v>43</v>
      </c>
      <c s="29" t="s">
        <v>247</v>
      </c>
      <c s="24" t="s">
        <v>50</v>
      </c>
      <c s="30" t="s">
        <v>248</v>
      </c>
      <c s="31" t="s">
        <v>243</v>
      </c>
      <c s="32">
        <v>60</v>
      </c>
      <c s="33">
        <v>0</v>
      </c>
      <c s="33">
        <f>ROUND(ROUND(H46,2)*ROUND(G46,3),2)</f>
      </c>
      <c r="O46">
        <f>(I46*21)/100</f>
      </c>
      <c t="s">
        <v>26</v>
      </c>
    </row>
    <row r="47" spans="1:5" ht="38.25">
      <c r="A47" s="34" t="s">
        <v>53</v>
      </c>
      <c r="E47" s="35" t="s">
        <v>249</v>
      </c>
    </row>
    <row r="48" spans="1:5" ht="12.75">
      <c r="A48" s="36" t="s">
        <v>55</v>
      </c>
      <c r="E48" s="37" t="s">
        <v>245</v>
      </c>
    </row>
    <row r="49" spans="1:5" ht="38.25">
      <c r="A49" t="s">
        <v>57</v>
      </c>
      <c r="E49" s="35" t="s">
        <v>250</v>
      </c>
    </row>
    <row r="50" spans="1:16" ht="12.75">
      <c r="A50" s="24" t="s">
        <v>48</v>
      </c>
      <c s="29" t="s">
        <v>45</v>
      </c>
      <c s="29" t="s">
        <v>251</v>
      </c>
      <c s="24" t="s">
        <v>50</v>
      </c>
      <c s="30" t="s">
        <v>252</v>
      </c>
      <c s="31" t="s">
        <v>253</v>
      </c>
      <c s="32">
        <v>7320</v>
      </c>
      <c s="33">
        <v>0</v>
      </c>
      <c s="33">
        <f>ROUND(ROUND(H50,2)*ROUND(G50,3),2)</f>
      </c>
      <c r="O50">
        <f>(I50*21)/100</f>
      </c>
      <c t="s">
        <v>26</v>
      </c>
    </row>
    <row r="51" spans="1:5" ht="38.25">
      <c r="A51" s="34" t="s">
        <v>53</v>
      </c>
      <c r="E51" s="35" t="s">
        <v>254</v>
      </c>
    </row>
    <row r="52" spans="1:5" ht="12.75">
      <c r="A52" s="36" t="s">
        <v>55</v>
      </c>
      <c r="E52" s="37" t="s">
        <v>255</v>
      </c>
    </row>
    <row r="53" spans="1:5" ht="25.5">
      <c r="A53" t="s">
        <v>57</v>
      </c>
      <c r="E53" s="35" t="s">
        <v>256</v>
      </c>
    </row>
    <row r="54" spans="1:16" ht="12.75">
      <c r="A54" s="24" t="s">
        <v>48</v>
      </c>
      <c s="29" t="s">
        <v>87</v>
      </c>
      <c s="29" t="s">
        <v>257</v>
      </c>
      <c s="24" t="s">
        <v>50</v>
      </c>
      <c s="30" t="s">
        <v>258</v>
      </c>
      <c s="31" t="s">
        <v>69</v>
      </c>
      <c s="32">
        <v>2</v>
      </c>
      <c s="33">
        <v>0</v>
      </c>
      <c s="33">
        <f>ROUND(ROUND(H54,2)*ROUND(G54,3),2)</f>
      </c>
      <c r="O54">
        <f>(I54*21)/100</f>
      </c>
      <c t="s">
        <v>26</v>
      </c>
    </row>
    <row r="55" spans="1:5" ht="63.75">
      <c r="A55" s="34" t="s">
        <v>53</v>
      </c>
      <c r="E55" s="35" t="s">
        <v>259</v>
      </c>
    </row>
    <row r="56" spans="1:5" ht="12.75">
      <c r="A56" s="36" t="s">
        <v>55</v>
      </c>
      <c r="E56" s="37" t="s">
        <v>118</v>
      </c>
    </row>
    <row r="57" spans="1:5" ht="76.5">
      <c r="A57" t="s">
        <v>57</v>
      </c>
      <c r="E57" s="35" t="s">
        <v>161</v>
      </c>
    </row>
    <row r="58" spans="1:16" ht="12.75">
      <c r="A58" s="24" t="s">
        <v>48</v>
      </c>
      <c s="29" t="s">
        <v>89</v>
      </c>
      <c s="29" t="s">
        <v>260</v>
      </c>
      <c s="24" t="s">
        <v>50</v>
      </c>
      <c s="30" t="s">
        <v>261</v>
      </c>
      <c s="31" t="s">
        <v>69</v>
      </c>
      <c s="32">
        <v>2</v>
      </c>
      <c s="33">
        <v>0</v>
      </c>
      <c s="33">
        <f>ROUND(ROUND(H58,2)*ROUND(G58,3),2)</f>
      </c>
      <c r="O58">
        <f>(I58*21)/100</f>
      </c>
      <c t="s">
        <v>26</v>
      </c>
    </row>
    <row r="59" spans="1:5" ht="51">
      <c r="A59" s="34" t="s">
        <v>53</v>
      </c>
      <c r="E59" s="35" t="s">
        <v>262</v>
      </c>
    </row>
    <row r="60" spans="1:5" ht="12.75">
      <c r="A60" s="36" t="s">
        <v>55</v>
      </c>
      <c r="E60" s="37" t="s">
        <v>118</v>
      </c>
    </row>
    <row r="61" spans="1:5" ht="25.5">
      <c r="A61" t="s">
        <v>57</v>
      </c>
      <c r="E61" s="35" t="s">
        <v>165</v>
      </c>
    </row>
    <row r="62" spans="1:16" ht="12.75">
      <c r="A62" s="24" t="s">
        <v>48</v>
      </c>
      <c s="29" t="s">
        <v>91</v>
      </c>
      <c s="29" t="s">
        <v>263</v>
      </c>
      <c s="24" t="s">
        <v>50</v>
      </c>
      <c s="30" t="s">
        <v>264</v>
      </c>
      <c s="31" t="s">
        <v>142</v>
      </c>
      <c s="32">
        <v>244</v>
      </c>
      <c s="33">
        <v>0</v>
      </c>
      <c s="33">
        <f>ROUND(ROUND(H62,2)*ROUND(G62,3),2)</f>
      </c>
      <c r="O62">
        <f>(I62*21)/100</f>
      </c>
      <c t="s">
        <v>26</v>
      </c>
    </row>
    <row r="63" spans="1:5" ht="51">
      <c r="A63" s="34" t="s">
        <v>53</v>
      </c>
      <c r="E63" s="35" t="s">
        <v>265</v>
      </c>
    </row>
    <row r="64" spans="1:5" ht="12.75">
      <c r="A64" s="36" t="s">
        <v>55</v>
      </c>
      <c r="E64" s="37" t="s">
        <v>266</v>
      </c>
    </row>
    <row r="65" spans="1:5" ht="25.5">
      <c r="A65" t="s">
        <v>57</v>
      </c>
      <c r="E65" s="35" t="s">
        <v>169</v>
      </c>
    </row>
  </sheetData>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23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0+O9+O26+O71+O80+O93+O150+O175</f>
      </c>
      <c t="s">
        <v>25</v>
      </c>
    </row>
    <row r="3" spans="1:16" ht="15" customHeight="1">
      <c r="A3" t="s">
        <v>11</v>
      </c>
      <c s="12" t="s">
        <v>13</v>
      </c>
      <c s="13" t="s">
        <v>14</v>
      </c>
      <c s="1"/>
      <c s="14" t="s">
        <v>15</v>
      </c>
      <c s="1"/>
      <c s="9"/>
      <c s="8" t="s">
        <v>269</v>
      </c>
      <c s="38">
        <f>0+I9+I26+I71+I80+I93+I150+I175</f>
      </c>
      <c r="O3" t="s">
        <v>22</v>
      </c>
      <c t="s">
        <v>26</v>
      </c>
    </row>
    <row r="4" spans="1:16" ht="15" customHeight="1">
      <c r="A4" t="s">
        <v>16</v>
      </c>
      <c s="12" t="s">
        <v>17</v>
      </c>
      <c s="13" t="s">
        <v>267</v>
      </c>
      <c s="1"/>
      <c s="14" t="s">
        <v>268</v>
      </c>
      <c s="1"/>
      <c s="1"/>
      <c s="11"/>
      <c s="11"/>
      <c r="O4" t="s">
        <v>23</v>
      </c>
      <c t="s">
        <v>26</v>
      </c>
    </row>
    <row r="5" spans="1:16" ht="12.75" customHeight="1">
      <c r="A5" t="s">
        <v>20</v>
      </c>
      <c s="16" t="s">
        <v>21</v>
      </c>
      <c s="17" t="s">
        <v>269</v>
      </c>
      <c s="6"/>
      <c s="18" t="s">
        <v>270</v>
      </c>
      <c s="6"/>
      <c s="6"/>
      <c s="6"/>
      <c s="6"/>
      <c r="O5" t="s">
        <v>24</v>
      </c>
      <c t="s">
        <v>26</v>
      </c>
    </row>
    <row r="6" spans="1:9" ht="12.75" customHeight="1">
      <c r="A6" s="15" t="s">
        <v>29</v>
      </c>
      <c s="15" t="s">
        <v>31</v>
      </c>
      <c s="15" t="s">
        <v>33</v>
      </c>
      <c s="15" t="s">
        <v>34</v>
      </c>
      <c s="15" t="s">
        <v>35</v>
      </c>
      <c s="15" t="s">
        <v>37</v>
      </c>
      <c s="15" t="s">
        <v>39</v>
      </c>
      <c s="15" t="s">
        <v>41</v>
      </c>
      <c s="15"/>
    </row>
    <row r="7" spans="1:9" ht="12.75" customHeight="1">
      <c r="A7" s="15"/>
      <c s="15"/>
      <c s="15"/>
      <c s="15"/>
      <c s="15"/>
      <c s="15"/>
      <c s="15"/>
      <c s="15" t="s">
        <v>42</v>
      </c>
      <c s="15" t="s">
        <v>44</v>
      </c>
    </row>
    <row r="8" spans="1:9" ht="12.75" customHeight="1">
      <c r="A8" s="15" t="s">
        <v>30</v>
      </c>
      <c s="15" t="s">
        <v>32</v>
      </c>
      <c s="15" t="s">
        <v>26</v>
      </c>
      <c s="15" t="s">
        <v>25</v>
      </c>
      <c s="15" t="s">
        <v>36</v>
      </c>
      <c s="15" t="s">
        <v>38</v>
      </c>
      <c s="15" t="s">
        <v>40</v>
      </c>
      <c s="15" t="s">
        <v>43</v>
      </c>
      <c s="15" t="s">
        <v>45</v>
      </c>
    </row>
    <row r="9" spans="1:18" ht="12.75" customHeight="1">
      <c r="A9" s="25" t="s">
        <v>46</v>
      </c>
      <c s="25"/>
      <c s="26" t="s">
        <v>30</v>
      </c>
      <c s="25"/>
      <c s="27" t="s">
        <v>47</v>
      </c>
      <c s="25"/>
      <c s="25"/>
      <c s="25"/>
      <c s="28">
        <f>0+Q9</f>
      </c>
      <c r="O9">
        <f>0+R9</f>
      </c>
      <c r="Q9">
        <f>0+I10+I14+I18+I22</f>
      </c>
      <c>
        <f>0+O10+O14+O18+O22</f>
      </c>
    </row>
    <row r="10" spans="1:16" ht="12.75">
      <c r="A10" s="24" t="s">
        <v>48</v>
      </c>
      <c s="29" t="s">
        <v>32</v>
      </c>
      <c s="29" t="s">
        <v>271</v>
      </c>
      <c s="24" t="s">
        <v>67</v>
      </c>
      <c s="30" t="s">
        <v>272</v>
      </c>
      <c s="31" t="s">
        <v>273</v>
      </c>
      <c s="32">
        <v>262.459</v>
      </c>
      <c s="33">
        <v>0</v>
      </c>
      <c s="33">
        <f>ROUND(ROUND(H10,2)*ROUND(G10,3),2)</f>
      </c>
      <c r="O10">
        <f>(I10*21)/100</f>
      </c>
      <c t="s">
        <v>26</v>
      </c>
    </row>
    <row r="11" spans="1:5" ht="25.5">
      <c r="A11" s="34" t="s">
        <v>53</v>
      </c>
      <c r="E11" s="35" t="s">
        <v>274</v>
      </c>
    </row>
    <row r="12" spans="1:5" ht="12.75">
      <c r="A12" s="36" t="s">
        <v>55</v>
      </c>
      <c r="E12" s="37" t="s">
        <v>275</v>
      </c>
    </row>
    <row r="13" spans="1:5" ht="25.5">
      <c r="A13" t="s">
        <v>57</v>
      </c>
      <c r="E13" s="35" t="s">
        <v>276</v>
      </c>
    </row>
    <row r="14" spans="1:16" ht="12.75">
      <c r="A14" s="24" t="s">
        <v>48</v>
      </c>
      <c s="29" t="s">
        <v>26</v>
      </c>
      <c s="29" t="s">
        <v>271</v>
      </c>
      <c s="24" t="s">
        <v>72</v>
      </c>
      <c s="30" t="s">
        <v>272</v>
      </c>
      <c s="31" t="s">
        <v>273</v>
      </c>
      <c s="32">
        <v>117.33</v>
      </c>
      <c s="33">
        <v>0</v>
      </c>
      <c s="33">
        <f>ROUND(ROUND(H14,2)*ROUND(G14,3),2)</f>
      </c>
      <c r="O14">
        <f>(I14*21)/100</f>
      </c>
      <c t="s">
        <v>26</v>
      </c>
    </row>
    <row r="15" spans="1:5" ht="25.5">
      <c r="A15" s="34" t="s">
        <v>53</v>
      </c>
      <c r="E15" s="35" t="s">
        <v>277</v>
      </c>
    </row>
    <row r="16" spans="1:5" ht="12.75">
      <c r="A16" s="36" t="s">
        <v>55</v>
      </c>
      <c r="E16" s="37" t="s">
        <v>278</v>
      </c>
    </row>
    <row r="17" spans="1:5" ht="25.5">
      <c r="A17" t="s">
        <v>57</v>
      </c>
      <c r="E17" s="35" t="s">
        <v>276</v>
      </c>
    </row>
    <row r="18" spans="1:16" ht="12.75">
      <c r="A18" s="24" t="s">
        <v>48</v>
      </c>
      <c s="29" t="s">
        <v>25</v>
      </c>
      <c s="29" t="s">
        <v>271</v>
      </c>
      <c s="24" t="s">
        <v>74</v>
      </c>
      <c s="30" t="s">
        <v>272</v>
      </c>
      <c s="31" t="s">
        <v>273</v>
      </c>
      <c s="32">
        <v>1656.976</v>
      </c>
      <c s="33">
        <v>0</v>
      </c>
      <c s="33">
        <f>ROUND(ROUND(H18,2)*ROUND(G18,3),2)</f>
      </c>
      <c r="O18">
        <f>(I18*21)/100</f>
      </c>
      <c t="s">
        <v>26</v>
      </c>
    </row>
    <row r="19" spans="1:5" ht="25.5">
      <c r="A19" s="34" t="s">
        <v>53</v>
      </c>
      <c r="E19" s="35" t="s">
        <v>279</v>
      </c>
    </row>
    <row r="20" spans="1:5" ht="12.75">
      <c r="A20" s="36" t="s">
        <v>55</v>
      </c>
      <c r="E20" s="37" t="s">
        <v>280</v>
      </c>
    </row>
    <row r="21" spans="1:5" ht="25.5">
      <c r="A21" t="s">
        <v>57</v>
      </c>
      <c r="E21" s="35" t="s">
        <v>276</v>
      </c>
    </row>
    <row r="22" spans="1:16" ht="25.5">
      <c r="A22" s="24" t="s">
        <v>48</v>
      </c>
      <c s="29" t="s">
        <v>36</v>
      </c>
      <c s="29" t="s">
        <v>281</v>
      </c>
      <c s="24" t="s">
        <v>50</v>
      </c>
      <c s="30" t="s">
        <v>282</v>
      </c>
      <c s="31" t="s">
        <v>273</v>
      </c>
      <c s="32">
        <v>8.91</v>
      </c>
      <c s="33">
        <v>0</v>
      </c>
      <c s="33">
        <f>ROUND(ROUND(H22,2)*ROUND(G22,3),2)</f>
      </c>
      <c r="O22">
        <f>(I22*21)/100</f>
      </c>
      <c t="s">
        <v>26</v>
      </c>
    </row>
    <row r="23" spans="1:5" ht="38.25">
      <c r="A23" s="34" t="s">
        <v>53</v>
      </c>
      <c r="E23" s="35" t="s">
        <v>283</v>
      </c>
    </row>
    <row r="24" spans="1:5" ht="12.75">
      <c r="A24" s="36" t="s">
        <v>55</v>
      </c>
      <c r="E24" s="37" t="s">
        <v>284</v>
      </c>
    </row>
    <row r="25" spans="1:5" ht="140.25">
      <c r="A25" t="s">
        <v>57</v>
      </c>
      <c r="E25" s="35" t="s">
        <v>285</v>
      </c>
    </row>
    <row r="26" spans="1:18" ht="12.75" customHeight="1">
      <c r="A26" s="6" t="s">
        <v>46</v>
      </c>
      <c s="6"/>
      <c s="40" t="s">
        <v>32</v>
      </c>
      <c s="6"/>
      <c s="27" t="s">
        <v>208</v>
      </c>
      <c s="6"/>
      <c s="6"/>
      <c s="6"/>
      <c s="41">
        <f>0+Q26</f>
      </c>
      <c r="O26">
        <f>0+R26</f>
      </c>
      <c r="Q26">
        <f>0+I27+I31+I35+I39+I43+I47+I51+I55+I59+I63+I67</f>
      </c>
      <c>
        <f>0+O27+O31+O35+O39+O43+O47+O51+O55+O59+O63+O67</f>
      </c>
    </row>
    <row r="27" spans="1:16" ht="25.5">
      <c r="A27" s="24" t="s">
        <v>48</v>
      </c>
      <c s="29" t="s">
        <v>38</v>
      </c>
      <c s="29" t="s">
        <v>286</v>
      </c>
      <c s="24" t="s">
        <v>50</v>
      </c>
      <c s="30" t="s">
        <v>287</v>
      </c>
      <c s="31" t="s">
        <v>211</v>
      </c>
      <c s="32">
        <v>3.363</v>
      </c>
      <c s="33">
        <v>0</v>
      </c>
      <c s="33">
        <f>ROUND(ROUND(H27,2)*ROUND(G27,3),2)</f>
      </c>
      <c r="O27">
        <f>(I27*21)/100</f>
      </c>
      <c t="s">
        <v>26</v>
      </c>
    </row>
    <row r="28" spans="1:5" ht="51">
      <c r="A28" s="34" t="s">
        <v>53</v>
      </c>
      <c r="E28" s="35" t="s">
        <v>288</v>
      </c>
    </row>
    <row r="29" spans="1:5" ht="12.75">
      <c r="A29" s="36" t="s">
        <v>55</v>
      </c>
      <c r="E29" s="37" t="s">
        <v>289</v>
      </c>
    </row>
    <row r="30" spans="1:5" ht="63.75">
      <c r="A30" t="s">
        <v>57</v>
      </c>
      <c r="E30" s="35" t="s">
        <v>214</v>
      </c>
    </row>
    <row r="31" spans="1:16" ht="12.75">
      <c r="A31" s="24" t="s">
        <v>48</v>
      </c>
      <c s="29" t="s">
        <v>40</v>
      </c>
      <c s="29" t="s">
        <v>290</v>
      </c>
      <c s="24" t="s">
        <v>50</v>
      </c>
      <c s="30" t="s">
        <v>291</v>
      </c>
      <c s="31" t="s">
        <v>211</v>
      </c>
      <c s="32">
        <v>4.757</v>
      </c>
      <c s="33">
        <v>0</v>
      </c>
      <c s="33">
        <f>ROUND(ROUND(H31,2)*ROUND(G31,3),2)</f>
      </c>
      <c r="O31">
        <f>(I31*21)/100</f>
      </c>
      <c t="s">
        <v>26</v>
      </c>
    </row>
    <row r="32" spans="1:5" ht="140.25">
      <c r="A32" s="34" t="s">
        <v>53</v>
      </c>
      <c r="E32" s="35" t="s">
        <v>292</v>
      </c>
    </row>
    <row r="33" spans="1:5" ht="38.25">
      <c r="A33" s="36" t="s">
        <v>55</v>
      </c>
      <c r="E33" s="37" t="s">
        <v>293</v>
      </c>
    </row>
    <row r="34" spans="1:5" ht="63.75">
      <c r="A34" t="s">
        <v>57</v>
      </c>
      <c r="E34" s="35" t="s">
        <v>214</v>
      </c>
    </row>
    <row r="35" spans="1:16" ht="25.5">
      <c r="A35" s="24" t="s">
        <v>48</v>
      </c>
      <c s="29" t="s">
        <v>77</v>
      </c>
      <c s="29" t="s">
        <v>294</v>
      </c>
      <c s="24" t="s">
        <v>50</v>
      </c>
      <c s="30" t="s">
        <v>295</v>
      </c>
      <c s="31" t="s">
        <v>211</v>
      </c>
      <c s="32">
        <v>1.189</v>
      </c>
      <c s="33">
        <v>0</v>
      </c>
      <c s="33">
        <f>ROUND(ROUND(H35,2)*ROUND(G35,3),2)</f>
      </c>
      <c r="O35">
        <f>(I35*21)/100</f>
      </c>
      <c t="s">
        <v>26</v>
      </c>
    </row>
    <row r="36" spans="1:5" ht="114.75">
      <c r="A36" s="34" t="s">
        <v>53</v>
      </c>
      <c r="E36" s="35" t="s">
        <v>296</v>
      </c>
    </row>
    <row r="37" spans="1:5" ht="38.25">
      <c r="A37" s="36" t="s">
        <v>55</v>
      </c>
      <c r="E37" s="37" t="s">
        <v>297</v>
      </c>
    </row>
    <row r="38" spans="1:5" ht="63.75">
      <c r="A38" t="s">
        <v>57</v>
      </c>
      <c r="E38" s="35" t="s">
        <v>214</v>
      </c>
    </row>
    <row r="39" spans="1:16" ht="25.5">
      <c r="A39" s="24" t="s">
        <v>48</v>
      </c>
      <c s="29" t="s">
        <v>80</v>
      </c>
      <c s="29" t="s">
        <v>298</v>
      </c>
      <c s="24" t="s">
        <v>50</v>
      </c>
      <c s="30" t="s">
        <v>299</v>
      </c>
      <c s="31" t="s">
        <v>243</v>
      </c>
      <c s="32">
        <v>186.827</v>
      </c>
      <c s="33">
        <v>0</v>
      </c>
      <c s="33">
        <f>ROUND(ROUND(H39,2)*ROUND(G39,3),2)</f>
      </c>
      <c r="O39">
        <f>(I39*21)/100</f>
      </c>
      <c t="s">
        <v>26</v>
      </c>
    </row>
    <row r="40" spans="1:5" ht="51">
      <c r="A40" s="34" t="s">
        <v>53</v>
      </c>
      <c r="E40" s="35" t="s">
        <v>300</v>
      </c>
    </row>
    <row r="41" spans="1:5" ht="12.75">
      <c r="A41" s="36" t="s">
        <v>55</v>
      </c>
      <c r="E41" s="37" t="s">
        <v>301</v>
      </c>
    </row>
    <row r="42" spans="1:5" ht="63.75">
      <c r="A42" t="s">
        <v>57</v>
      </c>
      <c r="E42" s="35" t="s">
        <v>214</v>
      </c>
    </row>
    <row r="43" spans="1:16" ht="12.75">
      <c r="A43" s="24" t="s">
        <v>48</v>
      </c>
      <c s="29" t="s">
        <v>43</v>
      </c>
      <c s="29" t="s">
        <v>302</v>
      </c>
      <c s="24" t="s">
        <v>50</v>
      </c>
      <c s="30" t="s">
        <v>303</v>
      </c>
      <c s="31" t="s">
        <v>211</v>
      </c>
      <c s="32">
        <v>109.358</v>
      </c>
      <c s="33">
        <v>0</v>
      </c>
      <c s="33">
        <f>ROUND(ROUND(H43,2)*ROUND(G43,3),2)</f>
      </c>
      <c r="O43">
        <f>(I43*21)/100</f>
      </c>
      <c t="s">
        <v>26</v>
      </c>
    </row>
    <row r="44" spans="1:5" ht="165.75">
      <c r="A44" s="34" t="s">
        <v>53</v>
      </c>
      <c r="E44" s="35" t="s">
        <v>304</v>
      </c>
    </row>
    <row r="45" spans="1:5" ht="51">
      <c r="A45" s="36" t="s">
        <v>55</v>
      </c>
      <c r="E45" s="37" t="s">
        <v>305</v>
      </c>
    </row>
    <row r="46" spans="1:5" ht="63.75">
      <c r="A46" t="s">
        <v>57</v>
      </c>
      <c r="E46" s="35" t="s">
        <v>214</v>
      </c>
    </row>
    <row r="47" spans="1:16" ht="12.75">
      <c r="A47" s="24" t="s">
        <v>48</v>
      </c>
      <c s="29" t="s">
        <v>45</v>
      </c>
      <c s="29" t="s">
        <v>306</v>
      </c>
      <c s="24" t="s">
        <v>50</v>
      </c>
      <c s="30" t="s">
        <v>307</v>
      </c>
      <c s="31" t="s">
        <v>243</v>
      </c>
      <c s="32">
        <v>15.6</v>
      </c>
      <c s="33">
        <v>0</v>
      </c>
      <c s="33">
        <f>ROUND(ROUND(H47,2)*ROUND(G47,3),2)</f>
      </c>
      <c r="O47">
        <f>(I47*21)/100</f>
      </c>
      <c t="s">
        <v>26</v>
      </c>
    </row>
    <row r="48" spans="1:5" ht="25.5">
      <c r="A48" s="34" t="s">
        <v>53</v>
      </c>
      <c r="E48" s="35" t="s">
        <v>308</v>
      </c>
    </row>
    <row r="49" spans="1:5" ht="12.75">
      <c r="A49" s="36" t="s">
        <v>55</v>
      </c>
      <c r="E49" s="37" t="s">
        <v>309</v>
      </c>
    </row>
    <row r="50" spans="1:5" ht="25.5">
      <c r="A50" t="s">
        <v>57</v>
      </c>
      <c r="E50" s="35" t="s">
        <v>310</v>
      </c>
    </row>
    <row r="51" spans="1:16" ht="12.75">
      <c r="A51" s="24" t="s">
        <v>48</v>
      </c>
      <c s="29" t="s">
        <v>87</v>
      </c>
      <c s="29" t="s">
        <v>311</v>
      </c>
      <c s="24" t="s">
        <v>50</v>
      </c>
      <c s="30" t="s">
        <v>312</v>
      </c>
      <c s="31" t="s">
        <v>211</v>
      </c>
      <c s="32">
        <v>787.064</v>
      </c>
      <c s="33">
        <v>0</v>
      </c>
      <c s="33">
        <f>ROUND(ROUND(H51,2)*ROUND(G51,3),2)</f>
      </c>
      <c r="O51">
        <f>(I51*21)/100</f>
      </c>
      <c t="s">
        <v>26</v>
      </c>
    </row>
    <row r="52" spans="1:5" ht="51">
      <c r="A52" s="34" t="s">
        <v>53</v>
      </c>
      <c r="E52" s="35" t="s">
        <v>313</v>
      </c>
    </row>
    <row r="53" spans="1:5" ht="12.75">
      <c r="A53" s="36" t="s">
        <v>55</v>
      </c>
      <c r="E53" s="37" t="s">
        <v>314</v>
      </c>
    </row>
    <row r="54" spans="1:5" ht="318.75">
      <c r="A54" t="s">
        <v>57</v>
      </c>
      <c r="E54" s="35" t="s">
        <v>219</v>
      </c>
    </row>
    <row r="55" spans="1:16" ht="12.75">
      <c r="A55" s="24" t="s">
        <v>48</v>
      </c>
      <c s="29" t="s">
        <v>89</v>
      </c>
      <c s="29" t="s">
        <v>315</v>
      </c>
      <c s="24" t="s">
        <v>50</v>
      </c>
      <c s="30" t="s">
        <v>316</v>
      </c>
      <c s="31" t="s">
        <v>211</v>
      </c>
      <c s="32">
        <v>41.424</v>
      </c>
      <c s="33">
        <v>0</v>
      </c>
      <c s="33">
        <f>ROUND(ROUND(H55,2)*ROUND(G55,3),2)</f>
      </c>
      <c r="O55">
        <f>(I55*21)/100</f>
      </c>
      <c t="s">
        <v>26</v>
      </c>
    </row>
    <row r="56" spans="1:5" ht="51">
      <c r="A56" s="34" t="s">
        <v>53</v>
      </c>
      <c r="E56" s="35" t="s">
        <v>317</v>
      </c>
    </row>
    <row r="57" spans="1:5" ht="12.75">
      <c r="A57" s="36" t="s">
        <v>55</v>
      </c>
      <c r="E57" s="37" t="s">
        <v>318</v>
      </c>
    </row>
    <row r="58" spans="1:5" ht="318.75">
      <c r="A58" t="s">
        <v>57</v>
      </c>
      <c r="E58" s="35" t="s">
        <v>319</v>
      </c>
    </row>
    <row r="59" spans="1:16" ht="12.75">
      <c r="A59" s="24" t="s">
        <v>48</v>
      </c>
      <c s="29" t="s">
        <v>91</v>
      </c>
      <c s="29" t="s">
        <v>320</v>
      </c>
      <c s="24" t="s">
        <v>50</v>
      </c>
      <c s="30" t="s">
        <v>321</v>
      </c>
      <c s="31" t="s">
        <v>211</v>
      </c>
      <c s="32">
        <v>9.2</v>
      </c>
      <c s="33">
        <v>0</v>
      </c>
      <c s="33">
        <f>ROUND(ROUND(H59,2)*ROUND(G59,3),2)</f>
      </c>
      <c r="O59">
        <f>(I59*21)/100</f>
      </c>
      <c t="s">
        <v>26</v>
      </c>
    </row>
    <row r="60" spans="1:5" ht="38.25">
      <c r="A60" s="34" t="s">
        <v>53</v>
      </c>
      <c r="E60" s="35" t="s">
        <v>322</v>
      </c>
    </row>
    <row r="61" spans="1:5" ht="12.75">
      <c r="A61" s="36" t="s">
        <v>55</v>
      </c>
      <c r="E61" s="37" t="s">
        <v>323</v>
      </c>
    </row>
    <row r="62" spans="1:5" ht="229.5">
      <c r="A62" t="s">
        <v>57</v>
      </c>
      <c r="E62" s="35" t="s">
        <v>324</v>
      </c>
    </row>
    <row r="63" spans="1:16" ht="12.75">
      <c r="A63" s="24" t="s">
        <v>48</v>
      </c>
      <c s="29" t="s">
        <v>95</v>
      </c>
      <c s="29" t="s">
        <v>325</v>
      </c>
      <c s="24" t="s">
        <v>50</v>
      </c>
      <c s="30" t="s">
        <v>326</v>
      </c>
      <c s="31" t="s">
        <v>211</v>
      </c>
      <c s="32">
        <v>74.085</v>
      </c>
      <c s="33">
        <v>0</v>
      </c>
      <c s="33">
        <f>ROUND(ROUND(H63,2)*ROUND(G63,3),2)</f>
      </c>
      <c r="O63">
        <f>(I63*21)/100</f>
      </c>
      <c t="s">
        <v>26</v>
      </c>
    </row>
    <row r="64" spans="1:5" ht="38.25">
      <c r="A64" s="34" t="s">
        <v>53</v>
      </c>
      <c r="E64" s="35" t="s">
        <v>327</v>
      </c>
    </row>
    <row r="65" spans="1:5" ht="12.75">
      <c r="A65" s="36" t="s">
        <v>55</v>
      </c>
      <c r="E65" s="37" t="s">
        <v>328</v>
      </c>
    </row>
    <row r="66" spans="1:5" ht="280.5">
      <c r="A66" t="s">
        <v>57</v>
      </c>
      <c r="E66" s="35" t="s">
        <v>329</v>
      </c>
    </row>
    <row r="67" spans="1:16" ht="12.75">
      <c r="A67" s="24" t="s">
        <v>48</v>
      </c>
      <c s="29" t="s">
        <v>97</v>
      </c>
      <c s="29" t="s">
        <v>220</v>
      </c>
      <c s="24" t="s">
        <v>50</v>
      </c>
      <c s="30" t="s">
        <v>221</v>
      </c>
      <c s="31" t="s">
        <v>222</v>
      </c>
      <c s="32">
        <v>1612.14</v>
      </c>
      <c s="33">
        <v>0</v>
      </c>
      <c s="33">
        <f>ROUND(ROUND(H67,2)*ROUND(G67,3),2)</f>
      </c>
      <c r="O67">
        <f>(I67*21)/100</f>
      </c>
      <c t="s">
        <v>26</v>
      </c>
    </row>
    <row r="68" spans="1:5" ht="153">
      <c r="A68" s="34" t="s">
        <v>53</v>
      </c>
      <c r="E68" s="35" t="s">
        <v>330</v>
      </c>
    </row>
    <row r="69" spans="1:5" ht="89.25">
      <c r="A69" s="36" t="s">
        <v>55</v>
      </c>
      <c r="E69" s="37" t="s">
        <v>331</v>
      </c>
    </row>
    <row r="70" spans="1:5" ht="25.5">
      <c r="A70" t="s">
        <v>57</v>
      </c>
      <c r="E70" s="35" t="s">
        <v>225</v>
      </c>
    </row>
    <row r="71" spans="1:18" ht="12.75" customHeight="1">
      <c r="A71" s="6" t="s">
        <v>46</v>
      </c>
      <c s="6"/>
      <c s="40" t="s">
        <v>26</v>
      </c>
      <c s="6"/>
      <c s="27" t="s">
        <v>332</v>
      </c>
      <c s="6"/>
      <c s="6"/>
      <c s="6"/>
      <c s="41">
        <f>0+Q71</f>
      </c>
      <c r="O71">
        <f>0+R71</f>
      </c>
      <c r="Q71">
        <f>0+I72+I76</f>
      </c>
      <c>
        <f>0+O72+O76</f>
      </c>
    </row>
    <row r="72" spans="1:16" ht="12.75">
      <c r="A72" s="24" t="s">
        <v>48</v>
      </c>
      <c s="29" t="s">
        <v>99</v>
      </c>
      <c s="29" t="s">
        <v>333</v>
      </c>
      <c s="24" t="s">
        <v>50</v>
      </c>
      <c s="30" t="s">
        <v>334</v>
      </c>
      <c s="31" t="s">
        <v>222</v>
      </c>
      <c s="32">
        <v>449.386</v>
      </c>
      <c s="33">
        <v>0</v>
      </c>
      <c s="33">
        <f>ROUND(ROUND(H72,2)*ROUND(G72,3),2)</f>
      </c>
      <c r="O72">
        <f>(I72*21)/100</f>
      </c>
      <c t="s">
        <v>26</v>
      </c>
    </row>
    <row r="73" spans="1:5" ht="25.5">
      <c r="A73" s="34" t="s">
        <v>53</v>
      </c>
      <c r="E73" s="35" t="s">
        <v>335</v>
      </c>
    </row>
    <row r="74" spans="1:5" ht="12.75">
      <c r="A74" s="36" t="s">
        <v>55</v>
      </c>
      <c r="E74" s="37" t="s">
        <v>336</v>
      </c>
    </row>
    <row r="75" spans="1:5" ht="51">
      <c r="A75" t="s">
        <v>57</v>
      </c>
      <c r="E75" s="35" t="s">
        <v>337</v>
      </c>
    </row>
    <row r="76" spans="1:16" ht="12.75">
      <c r="A76" s="24" t="s">
        <v>48</v>
      </c>
      <c s="29" t="s">
        <v>101</v>
      </c>
      <c s="29" t="s">
        <v>338</v>
      </c>
      <c s="24" t="s">
        <v>50</v>
      </c>
      <c s="30" t="s">
        <v>339</v>
      </c>
      <c s="31" t="s">
        <v>211</v>
      </c>
      <c s="32">
        <v>216.025</v>
      </c>
      <c s="33">
        <v>0</v>
      </c>
      <c s="33">
        <f>ROUND(ROUND(H76,2)*ROUND(G76,3),2)</f>
      </c>
      <c r="O76">
        <f>(I76*21)/100</f>
      </c>
      <c t="s">
        <v>26</v>
      </c>
    </row>
    <row r="77" spans="1:5" ht="38.25">
      <c r="A77" s="34" t="s">
        <v>53</v>
      </c>
      <c r="E77" s="35" t="s">
        <v>340</v>
      </c>
    </row>
    <row r="78" spans="1:5" ht="12.75">
      <c r="A78" s="36" t="s">
        <v>55</v>
      </c>
      <c r="E78" s="37" t="s">
        <v>341</v>
      </c>
    </row>
    <row r="79" spans="1:5" ht="38.25">
      <c r="A79" t="s">
        <v>57</v>
      </c>
      <c r="E79" s="35" t="s">
        <v>342</v>
      </c>
    </row>
    <row r="80" spans="1:18" ht="12.75" customHeight="1">
      <c r="A80" s="6" t="s">
        <v>46</v>
      </c>
      <c s="6"/>
      <c s="40" t="s">
        <v>36</v>
      </c>
      <c s="6"/>
      <c s="27" t="s">
        <v>343</v>
      </c>
      <c s="6"/>
      <c s="6"/>
      <c s="6"/>
      <c s="41">
        <f>0+Q80</f>
      </c>
      <c r="O80">
        <f>0+R80</f>
      </c>
      <c r="Q80">
        <f>0+I81+I85+I89</f>
      </c>
      <c>
        <f>0+O81+O85+O89</f>
      </c>
    </row>
    <row r="81" spans="1:16" ht="12.75">
      <c r="A81" s="24" t="s">
        <v>48</v>
      </c>
      <c s="29" t="s">
        <v>105</v>
      </c>
      <c s="29" t="s">
        <v>344</v>
      </c>
      <c s="24" t="s">
        <v>50</v>
      </c>
      <c s="30" t="s">
        <v>345</v>
      </c>
      <c s="31" t="s">
        <v>211</v>
      </c>
      <c s="32">
        <v>0.9</v>
      </c>
      <c s="33">
        <v>0</v>
      </c>
      <c s="33">
        <f>ROUND(ROUND(H81,2)*ROUND(G81,3),2)</f>
      </c>
      <c r="O81">
        <f>(I81*21)/100</f>
      </c>
      <c t="s">
        <v>26</v>
      </c>
    </row>
    <row r="82" spans="1:5" ht="25.5">
      <c r="A82" s="34" t="s">
        <v>53</v>
      </c>
      <c r="E82" s="35" t="s">
        <v>346</v>
      </c>
    </row>
    <row r="83" spans="1:5" ht="12.75">
      <c r="A83" s="36" t="s">
        <v>55</v>
      </c>
      <c r="E83" s="37" t="s">
        <v>347</v>
      </c>
    </row>
    <row r="84" spans="1:5" ht="369.75">
      <c r="A84" t="s">
        <v>57</v>
      </c>
      <c r="E84" s="35" t="s">
        <v>348</v>
      </c>
    </row>
    <row r="85" spans="1:16" ht="12.75">
      <c r="A85" s="24" t="s">
        <v>48</v>
      </c>
      <c s="29" t="s">
        <v>110</v>
      </c>
      <c s="29" t="s">
        <v>349</v>
      </c>
      <c s="24" t="s">
        <v>50</v>
      </c>
      <c s="30" t="s">
        <v>350</v>
      </c>
      <c s="31" t="s">
        <v>211</v>
      </c>
      <c s="32">
        <v>18.672</v>
      </c>
      <c s="33">
        <v>0</v>
      </c>
      <c s="33">
        <f>ROUND(ROUND(H85,2)*ROUND(G85,3),2)</f>
      </c>
      <c r="O85">
        <f>(I85*21)/100</f>
      </c>
      <c t="s">
        <v>26</v>
      </c>
    </row>
    <row r="86" spans="1:5" ht="76.5">
      <c r="A86" s="34" t="s">
        <v>53</v>
      </c>
      <c r="E86" s="35" t="s">
        <v>351</v>
      </c>
    </row>
    <row r="87" spans="1:5" ht="38.25">
      <c r="A87" s="36" t="s">
        <v>55</v>
      </c>
      <c r="E87" s="37" t="s">
        <v>352</v>
      </c>
    </row>
    <row r="88" spans="1:5" ht="38.25">
      <c r="A88" t="s">
        <v>57</v>
      </c>
      <c r="E88" s="35" t="s">
        <v>342</v>
      </c>
    </row>
    <row r="89" spans="1:16" ht="12.75">
      <c r="A89" s="24" t="s">
        <v>48</v>
      </c>
      <c s="29" t="s">
        <v>114</v>
      </c>
      <c s="29" t="s">
        <v>353</v>
      </c>
      <c s="24" t="s">
        <v>50</v>
      </c>
      <c s="30" t="s">
        <v>354</v>
      </c>
      <c s="31" t="s">
        <v>211</v>
      </c>
      <c s="32">
        <v>17.589</v>
      </c>
      <c s="33">
        <v>0</v>
      </c>
      <c s="33">
        <f>ROUND(ROUND(H89,2)*ROUND(G89,3),2)</f>
      </c>
      <c r="O89">
        <f>(I89*21)/100</f>
      </c>
      <c t="s">
        <v>26</v>
      </c>
    </row>
    <row r="90" spans="1:5" ht="25.5">
      <c r="A90" s="34" t="s">
        <v>53</v>
      </c>
      <c r="E90" s="35" t="s">
        <v>355</v>
      </c>
    </row>
    <row r="91" spans="1:5" ht="12.75">
      <c r="A91" s="36" t="s">
        <v>55</v>
      </c>
      <c r="E91" s="37" t="s">
        <v>356</v>
      </c>
    </row>
    <row r="92" spans="1:5" ht="38.25">
      <c r="A92" t="s">
        <v>57</v>
      </c>
      <c r="E92" s="35" t="s">
        <v>342</v>
      </c>
    </row>
    <row r="93" spans="1:18" ht="12.75" customHeight="1">
      <c r="A93" s="6" t="s">
        <v>46</v>
      </c>
      <c s="6"/>
      <c s="40" t="s">
        <v>38</v>
      </c>
      <c s="6"/>
      <c s="27" t="s">
        <v>226</v>
      </c>
      <c s="6"/>
      <c s="6"/>
      <c s="6"/>
      <c s="41">
        <f>0+Q93</f>
      </c>
      <c r="O93">
        <f>0+R93</f>
      </c>
      <c r="Q93">
        <f>0+I94+I98+I102+I106+I110+I114+I118+I122+I126+I130+I134+I138+I142+I146</f>
      </c>
      <c>
        <f>0+O94+O98+O102+O106+O110+O114+O118+O122+O126+O130+O134+O138+O142+O146</f>
      </c>
    </row>
    <row r="94" spans="1:16" ht="12.75">
      <c r="A94" s="24" t="s">
        <v>48</v>
      </c>
      <c s="29" t="s">
        <v>120</v>
      </c>
      <c s="29" t="s">
        <v>357</v>
      </c>
      <c s="24" t="s">
        <v>50</v>
      </c>
      <c s="30" t="s">
        <v>358</v>
      </c>
      <c s="31" t="s">
        <v>211</v>
      </c>
      <c s="32">
        <v>11.761</v>
      </c>
      <c s="33">
        <v>0</v>
      </c>
      <c s="33">
        <f>ROUND(ROUND(H94,2)*ROUND(G94,3),2)</f>
      </c>
      <c r="O94">
        <f>(I94*21)/100</f>
      </c>
      <c t="s">
        <v>26</v>
      </c>
    </row>
    <row r="95" spans="1:5" ht="38.25">
      <c r="A95" s="34" t="s">
        <v>53</v>
      </c>
      <c r="E95" s="35" t="s">
        <v>359</v>
      </c>
    </row>
    <row r="96" spans="1:5" ht="12.75">
      <c r="A96" s="36" t="s">
        <v>55</v>
      </c>
      <c r="E96" s="37" t="s">
        <v>360</v>
      </c>
    </row>
    <row r="97" spans="1:5" ht="127.5">
      <c r="A97" t="s">
        <v>57</v>
      </c>
      <c r="E97" s="35" t="s">
        <v>361</v>
      </c>
    </row>
    <row r="98" spans="1:16" ht="12.75">
      <c r="A98" s="24" t="s">
        <v>48</v>
      </c>
      <c s="29" t="s">
        <v>362</v>
      </c>
      <c s="29" t="s">
        <v>363</v>
      </c>
      <c s="24" t="s">
        <v>50</v>
      </c>
      <c s="30" t="s">
        <v>364</v>
      </c>
      <c s="31" t="s">
        <v>222</v>
      </c>
      <c s="32">
        <v>798.49</v>
      </c>
      <c s="33">
        <v>0</v>
      </c>
      <c s="33">
        <f>ROUND(ROUND(H98,2)*ROUND(G98,3),2)</f>
      </c>
      <c r="O98">
        <f>(I98*21)/100</f>
      </c>
      <c t="s">
        <v>26</v>
      </c>
    </row>
    <row r="99" spans="1:5" ht="63.75">
      <c r="A99" s="34" t="s">
        <v>53</v>
      </c>
      <c r="E99" s="35" t="s">
        <v>365</v>
      </c>
    </row>
    <row r="100" spans="1:5" ht="38.25">
      <c r="A100" s="36" t="s">
        <v>55</v>
      </c>
      <c r="E100" s="37" t="s">
        <v>366</v>
      </c>
    </row>
    <row r="101" spans="1:5" ht="51">
      <c r="A101" t="s">
        <v>57</v>
      </c>
      <c r="E101" s="35" t="s">
        <v>230</v>
      </c>
    </row>
    <row r="102" spans="1:16" ht="12.75">
      <c r="A102" s="24" t="s">
        <v>48</v>
      </c>
      <c s="29" t="s">
        <v>367</v>
      </c>
      <c s="29" t="s">
        <v>368</v>
      </c>
      <c s="24" t="s">
        <v>50</v>
      </c>
      <c s="30" t="s">
        <v>369</v>
      </c>
      <c s="31" t="s">
        <v>222</v>
      </c>
      <c s="32">
        <v>729.71</v>
      </c>
      <c s="33">
        <v>0</v>
      </c>
      <c s="33">
        <f>ROUND(ROUND(H102,2)*ROUND(G102,3),2)</f>
      </c>
      <c r="O102">
        <f>(I102*21)/100</f>
      </c>
      <c t="s">
        <v>26</v>
      </c>
    </row>
    <row r="103" spans="1:5" ht="25.5">
      <c r="A103" s="34" t="s">
        <v>53</v>
      </c>
      <c r="E103" s="35" t="s">
        <v>370</v>
      </c>
    </row>
    <row r="104" spans="1:5" ht="12.75">
      <c r="A104" s="36" t="s">
        <v>55</v>
      </c>
      <c r="E104" s="37" t="s">
        <v>371</v>
      </c>
    </row>
    <row r="105" spans="1:5" ht="51">
      <c r="A105" t="s">
        <v>57</v>
      </c>
      <c r="E105" s="35" t="s">
        <v>230</v>
      </c>
    </row>
    <row r="106" spans="1:16" ht="12.75">
      <c r="A106" s="24" t="s">
        <v>48</v>
      </c>
      <c s="29" t="s">
        <v>372</v>
      </c>
      <c s="29" t="s">
        <v>373</v>
      </c>
      <c s="24" t="s">
        <v>50</v>
      </c>
      <c s="30" t="s">
        <v>374</v>
      </c>
      <c s="31" t="s">
        <v>222</v>
      </c>
      <c s="32">
        <v>738.325</v>
      </c>
      <c s="33">
        <v>0</v>
      </c>
      <c s="33">
        <f>ROUND(ROUND(H106,2)*ROUND(G106,3),2)</f>
      </c>
      <c r="O106">
        <f>(I106*21)/100</f>
      </c>
      <c t="s">
        <v>26</v>
      </c>
    </row>
    <row r="107" spans="1:5" ht="38.25">
      <c r="A107" s="34" t="s">
        <v>53</v>
      </c>
      <c r="E107" s="35" t="s">
        <v>375</v>
      </c>
    </row>
    <row r="108" spans="1:5" ht="12.75">
      <c r="A108" s="36" t="s">
        <v>55</v>
      </c>
      <c r="E108" s="37" t="s">
        <v>376</v>
      </c>
    </row>
    <row r="109" spans="1:5" ht="51">
      <c r="A109" t="s">
        <v>57</v>
      </c>
      <c r="E109" s="35" t="s">
        <v>377</v>
      </c>
    </row>
    <row r="110" spans="1:16" ht="12.75">
      <c r="A110" s="24" t="s">
        <v>48</v>
      </c>
      <c s="29" t="s">
        <v>378</v>
      </c>
      <c s="29" t="s">
        <v>379</v>
      </c>
      <c s="24" t="s">
        <v>50</v>
      </c>
      <c s="30" t="s">
        <v>380</v>
      </c>
      <c s="31" t="s">
        <v>222</v>
      </c>
      <c s="32">
        <v>1487.845</v>
      </c>
      <c s="33">
        <v>0</v>
      </c>
      <c s="33">
        <f>ROUND(ROUND(H110,2)*ROUND(G110,3),2)</f>
      </c>
      <c r="O110">
        <f>(I110*21)/100</f>
      </c>
      <c t="s">
        <v>26</v>
      </c>
    </row>
    <row r="111" spans="1:5" ht="89.25">
      <c r="A111" s="34" t="s">
        <v>53</v>
      </c>
      <c r="E111" s="35" t="s">
        <v>381</v>
      </c>
    </row>
    <row r="112" spans="1:5" ht="38.25">
      <c r="A112" s="36" t="s">
        <v>55</v>
      </c>
      <c r="E112" s="37" t="s">
        <v>382</v>
      </c>
    </row>
    <row r="113" spans="1:5" ht="51">
      <c r="A113" t="s">
        <v>57</v>
      </c>
      <c r="E113" s="35" t="s">
        <v>377</v>
      </c>
    </row>
    <row r="114" spans="1:16" ht="12.75">
      <c r="A114" s="24" t="s">
        <v>48</v>
      </c>
      <c s="29" t="s">
        <v>383</v>
      </c>
      <c s="29" t="s">
        <v>384</v>
      </c>
      <c s="24" t="s">
        <v>50</v>
      </c>
      <c s="30" t="s">
        <v>385</v>
      </c>
      <c s="31" t="s">
        <v>222</v>
      </c>
      <c s="32">
        <v>720.083</v>
      </c>
      <c s="33">
        <v>0</v>
      </c>
      <c s="33">
        <f>ROUND(ROUND(H114,2)*ROUND(G114,3),2)</f>
      </c>
      <c r="O114">
        <f>(I114*21)/100</f>
      </c>
      <c t="s">
        <v>26</v>
      </c>
    </row>
    <row r="115" spans="1:5" ht="38.25">
      <c r="A115" s="34" t="s">
        <v>53</v>
      </c>
      <c r="E115" s="35" t="s">
        <v>386</v>
      </c>
    </row>
    <row r="116" spans="1:5" ht="12.75">
      <c r="A116" s="36" t="s">
        <v>55</v>
      </c>
      <c r="E116" s="37" t="s">
        <v>387</v>
      </c>
    </row>
    <row r="117" spans="1:5" ht="51">
      <c r="A117" t="s">
        <v>57</v>
      </c>
      <c r="E117" s="35" t="s">
        <v>388</v>
      </c>
    </row>
    <row r="118" spans="1:16" ht="12.75">
      <c r="A118" s="24" t="s">
        <v>48</v>
      </c>
      <c s="29" t="s">
        <v>389</v>
      </c>
      <c s="29" t="s">
        <v>390</v>
      </c>
      <c s="24" t="s">
        <v>50</v>
      </c>
      <c s="30" t="s">
        <v>391</v>
      </c>
      <c s="31" t="s">
        <v>222</v>
      </c>
      <c s="32">
        <v>60</v>
      </c>
      <c s="33">
        <v>0</v>
      </c>
      <c s="33">
        <f>ROUND(ROUND(H118,2)*ROUND(G118,3),2)</f>
      </c>
      <c r="O118">
        <f>(I118*21)/100</f>
      </c>
      <c t="s">
        <v>26</v>
      </c>
    </row>
    <row r="119" spans="1:5" ht="51">
      <c r="A119" s="34" t="s">
        <v>53</v>
      </c>
      <c r="E119" s="35" t="s">
        <v>392</v>
      </c>
    </row>
    <row r="120" spans="1:5" ht="12.75">
      <c r="A120" s="36" t="s">
        <v>55</v>
      </c>
      <c r="E120" s="37" t="s">
        <v>393</v>
      </c>
    </row>
    <row r="121" spans="1:5" ht="51">
      <c r="A121" t="s">
        <v>57</v>
      </c>
      <c r="E121" s="35" t="s">
        <v>394</v>
      </c>
    </row>
    <row r="122" spans="1:16" ht="12.75">
      <c r="A122" s="24" t="s">
        <v>48</v>
      </c>
      <c s="29" t="s">
        <v>395</v>
      </c>
      <c s="29" t="s">
        <v>396</v>
      </c>
      <c s="24" t="s">
        <v>50</v>
      </c>
      <c s="30" t="s">
        <v>397</v>
      </c>
      <c s="31" t="s">
        <v>222</v>
      </c>
      <c s="32">
        <v>747.84</v>
      </c>
      <c s="33">
        <v>0</v>
      </c>
      <c s="33">
        <f>ROUND(ROUND(H122,2)*ROUND(G122,3),2)</f>
      </c>
      <c r="O122">
        <f>(I122*21)/100</f>
      </c>
      <c t="s">
        <v>26</v>
      </c>
    </row>
    <row r="123" spans="1:5" ht="25.5">
      <c r="A123" s="34" t="s">
        <v>53</v>
      </c>
      <c r="E123" s="35" t="s">
        <v>398</v>
      </c>
    </row>
    <row r="124" spans="1:5" ht="12.75">
      <c r="A124" s="36" t="s">
        <v>55</v>
      </c>
      <c r="E124" s="37" t="s">
        <v>399</v>
      </c>
    </row>
    <row r="125" spans="1:5" ht="140.25">
      <c r="A125" t="s">
        <v>57</v>
      </c>
      <c r="E125" s="35" t="s">
        <v>400</v>
      </c>
    </row>
    <row r="126" spans="1:16" ht="12.75">
      <c r="A126" s="24" t="s">
        <v>48</v>
      </c>
      <c s="29" t="s">
        <v>401</v>
      </c>
      <c s="29" t="s">
        <v>402</v>
      </c>
      <c s="24" t="s">
        <v>50</v>
      </c>
      <c s="30" t="s">
        <v>403</v>
      </c>
      <c s="31" t="s">
        <v>222</v>
      </c>
      <c s="32">
        <v>740.005</v>
      </c>
      <c s="33">
        <v>0</v>
      </c>
      <c s="33">
        <f>ROUND(ROUND(H126,2)*ROUND(G126,3),2)</f>
      </c>
      <c r="O126">
        <f>(I126*21)/100</f>
      </c>
      <c t="s">
        <v>26</v>
      </c>
    </row>
    <row r="127" spans="1:5" ht="25.5">
      <c r="A127" s="34" t="s">
        <v>53</v>
      </c>
      <c r="E127" s="35" t="s">
        <v>404</v>
      </c>
    </row>
    <row r="128" spans="1:5" ht="12.75">
      <c r="A128" s="36" t="s">
        <v>55</v>
      </c>
      <c r="E128" s="37" t="s">
        <v>405</v>
      </c>
    </row>
    <row r="129" spans="1:5" ht="140.25">
      <c r="A129" t="s">
        <v>57</v>
      </c>
      <c r="E129" s="35" t="s">
        <v>400</v>
      </c>
    </row>
    <row r="130" spans="1:16" ht="12.75">
      <c r="A130" s="24" t="s">
        <v>48</v>
      </c>
      <c s="29" t="s">
        <v>406</v>
      </c>
      <c s="29" t="s">
        <v>407</v>
      </c>
      <c s="24" t="s">
        <v>50</v>
      </c>
      <c s="30" t="s">
        <v>408</v>
      </c>
      <c s="31" t="s">
        <v>222</v>
      </c>
      <c s="32">
        <v>738.325</v>
      </c>
      <c s="33">
        <v>0</v>
      </c>
      <c s="33">
        <f>ROUND(ROUND(H130,2)*ROUND(G130,3),2)</f>
      </c>
      <c r="O130">
        <f>(I130*21)/100</f>
      </c>
      <c t="s">
        <v>26</v>
      </c>
    </row>
    <row r="131" spans="1:5" ht="25.5">
      <c r="A131" s="34" t="s">
        <v>53</v>
      </c>
      <c r="E131" s="35" t="s">
        <v>409</v>
      </c>
    </row>
    <row r="132" spans="1:5" ht="12.75">
      <c r="A132" s="36" t="s">
        <v>55</v>
      </c>
      <c r="E132" s="37" t="s">
        <v>376</v>
      </c>
    </row>
    <row r="133" spans="1:5" ht="140.25">
      <c r="A133" t="s">
        <v>57</v>
      </c>
      <c r="E133" s="35" t="s">
        <v>400</v>
      </c>
    </row>
    <row r="134" spans="1:16" ht="12.75">
      <c r="A134" s="24" t="s">
        <v>48</v>
      </c>
      <c s="29" t="s">
        <v>410</v>
      </c>
      <c s="29" t="s">
        <v>411</v>
      </c>
      <c s="24" t="s">
        <v>50</v>
      </c>
      <c s="30" t="s">
        <v>412</v>
      </c>
      <c s="31" t="s">
        <v>222</v>
      </c>
      <c s="32">
        <v>21.546</v>
      </c>
      <c s="33">
        <v>0</v>
      </c>
      <c s="33">
        <f>ROUND(ROUND(H134,2)*ROUND(G134,3),2)</f>
      </c>
      <c r="O134">
        <f>(I134*21)/100</f>
      </c>
      <c t="s">
        <v>26</v>
      </c>
    </row>
    <row r="135" spans="1:5" ht="63.75">
      <c r="A135" s="34" t="s">
        <v>53</v>
      </c>
      <c r="E135" s="35" t="s">
        <v>413</v>
      </c>
    </row>
    <row r="136" spans="1:5" ht="12.75">
      <c r="A136" s="36" t="s">
        <v>55</v>
      </c>
      <c r="E136" s="37" t="s">
        <v>414</v>
      </c>
    </row>
    <row r="137" spans="1:5" ht="153">
      <c r="A137" t="s">
        <v>57</v>
      </c>
      <c r="E137" s="35" t="s">
        <v>415</v>
      </c>
    </row>
    <row r="138" spans="1:16" ht="12.75">
      <c r="A138" s="24" t="s">
        <v>48</v>
      </c>
      <c s="29" t="s">
        <v>416</v>
      </c>
      <c s="29" t="s">
        <v>417</v>
      </c>
      <c s="24" t="s">
        <v>50</v>
      </c>
      <c s="30" t="s">
        <v>418</v>
      </c>
      <c s="31" t="s">
        <v>222</v>
      </c>
      <c s="32">
        <v>22.75</v>
      </c>
      <c s="33">
        <v>0</v>
      </c>
      <c s="33">
        <f>ROUND(ROUND(H138,2)*ROUND(G138,3),2)</f>
      </c>
      <c r="O138">
        <f>(I138*21)/100</f>
      </c>
      <c t="s">
        <v>26</v>
      </c>
    </row>
    <row r="139" spans="1:5" ht="63.75">
      <c r="A139" s="34" t="s">
        <v>53</v>
      </c>
      <c r="E139" s="35" t="s">
        <v>419</v>
      </c>
    </row>
    <row r="140" spans="1:5" ht="12.75">
      <c r="A140" s="36" t="s">
        <v>55</v>
      </c>
      <c r="E140" s="37" t="s">
        <v>420</v>
      </c>
    </row>
    <row r="141" spans="1:5" ht="153">
      <c r="A141" t="s">
        <v>57</v>
      </c>
      <c r="E141" s="35" t="s">
        <v>415</v>
      </c>
    </row>
    <row r="142" spans="1:16" ht="12.75">
      <c r="A142" s="24" t="s">
        <v>48</v>
      </c>
      <c s="29" t="s">
        <v>421</v>
      </c>
      <c s="29" t="s">
        <v>422</v>
      </c>
      <c s="24" t="s">
        <v>50</v>
      </c>
      <c s="30" t="s">
        <v>423</v>
      </c>
      <c s="31" t="s">
        <v>222</v>
      </c>
      <c s="32">
        <v>59.461</v>
      </c>
      <c s="33">
        <v>0</v>
      </c>
      <c s="33">
        <f>ROUND(ROUND(H142,2)*ROUND(G142,3),2)</f>
      </c>
      <c r="O142">
        <f>(I142*21)/100</f>
      </c>
      <c t="s">
        <v>26</v>
      </c>
    </row>
    <row r="143" spans="1:5" ht="140.25">
      <c r="A143" s="34" t="s">
        <v>53</v>
      </c>
      <c r="E143" s="35" t="s">
        <v>424</v>
      </c>
    </row>
    <row r="144" spans="1:5" ht="38.25">
      <c r="A144" s="36" t="s">
        <v>55</v>
      </c>
      <c r="E144" s="37" t="s">
        <v>425</v>
      </c>
    </row>
    <row r="145" spans="1:5" ht="89.25">
      <c r="A145" t="s">
        <v>57</v>
      </c>
      <c r="E145" s="35" t="s">
        <v>426</v>
      </c>
    </row>
    <row r="146" spans="1:16" ht="12.75">
      <c r="A146" s="24" t="s">
        <v>48</v>
      </c>
      <c s="29" t="s">
        <v>427</v>
      </c>
      <c s="29" t="s">
        <v>428</v>
      </c>
      <c s="24" t="s">
        <v>50</v>
      </c>
      <c s="30" t="s">
        <v>429</v>
      </c>
      <c s="31" t="s">
        <v>243</v>
      </c>
      <c s="32">
        <v>15.6</v>
      </c>
      <c s="33">
        <v>0</v>
      </c>
      <c s="33">
        <f>ROUND(ROUND(H146,2)*ROUND(G146,3),2)</f>
      </c>
      <c r="O146">
        <f>(I146*21)/100</f>
      </c>
      <c t="s">
        <v>26</v>
      </c>
    </row>
    <row r="147" spans="1:5" ht="25.5">
      <c r="A147" s="34" t="s">
        <v>53</v>
      </c>
      <c r="E147" s="35" t="s">
        <v>430</v>
      </c>
    </row>
    <row r="148" spans="1:5" ht="12.75">
      <c r="A148" s="36" t="s">
        <v>55</v>
      </c>
      <c r="E148" s="37" t="s">
        <v>309</v>
      </c>
    </row>
    <row r="149" spans="1:5" ht="38.25">
      <c r="A149" t="s">
        <v>57</v>
      </c>
      <c r="E149" s="35" t="s">
        <v>431</v>
      </c>
    </row>
    <row r="150" spans="1:18" ht="12.75" customHeight="1">
      <c r="A150" s="6" t="s">
        <v>46</v>
      </c>
      <c s="6"/>
      <c s="40" t="s">
        <v>80</v>
      </c>
      <c s="6"/>
      <c s="27" t="s">
        <v>432</v>
      </c>
      <c s="6"/>
      <c s="6"/>
      <c s="6"/>
      <c s="41">
        <f>0+Q150</f>
      </c>
      <c r="O150">
        <f>0+R150</f>
      </c>
      <c r="Q150">
        <f>0+I151+I155+I159+I163+I167+I171</f>
      </c>
      <c>
        <f>0+O151+O155+O159+O163+O167+O171</f>
      </c>
    </row>
    <row r="151" spans="1:16" ht="12.75">
      <c r="A151" s="24" t="s">
        <v>48</v>
      </c>
      <c s="29" t="s">
        <v>433</v>
      </c>
      <c s="29" t="s">
        <v>434</v>
      </c>
      <c s="24" t="s">
        <v>50</v>
      </c>
      <c s="30" t="s">
        <v>435</v>
      </c>
      <c s="31" t="s">
        <v>243</v>
      </c>
      <c s="32">
        <v>49.39</v>
      </c>
      <c s="33">
        <v>0</v>
      </c>
      <c s="33">
        <f>ROUND(ROUND(H151,2)*ROUND(G151,3),2)</f>
      </c>
      <c r="O151">
        <f>(I151*21)/100</f>
      </c>
      <c t="s">
        <v>26</v>
      </c>
    </row>
    <row r="152" spans="1:5" ht="51">
      <c r="A152" s="34" t="s">
        <v>53</v>
      </c>
      <c r="E152" s="35" t="s">
        <v>436</v>
      </c>
    </row>
    <row r="153" spans="1:5" ht="12.75">
      <c r="A153" s="36" t="s">
        <v>55</v>
      </c>
      <c r="E153" s="37" t="s">
        <v>437</v>
      </c>
    </row>
    <row r="154" spans="1:5" ht="255">
      <c r="A154" t="s">
        <v>57</v>
      </c>
      <c r="E154" s="35" t="s">
        <v>438</v>
      </c>
    </row>
    <row r="155" spans="1:16" ht="12.75">
      <c r="A155" s="24" t="s">
        <v>48</v>
      </c>
      <c s="29" t="s">
        <v>439</v>
      </c>
      <c s="29" t="s">
        <v>440</v>
      </c>
      <c s="24" t="s">
        <v>50</v>
      </c>
      <c s="30" t="s">
        <v>441</v>
      </c>
      <c s="31" t="s">
        <v>243</v>
      </c>
      <c s="32">
        <v>175.885</v>
      </c>
      <c s="33">
        <v>0</v>
      </c>
      <c s="33">
        <f>ROUND(ROUND(H155,2)*ROUND(G155,3),2)</f>
      </c>
      <c r="O155">
        <f>(I155*21)/100</f>
      </c>
      <c t="s">
        <v>26</v>
      </c>
    </row>
    <row r="156" spans="1:5" ht="38.25">
      <c r="A156" s="34" t="s">
        <v>53</v>
      </c>
      <c r="E156" s="35" t="s">
        <v>442</v>
      </c>
    </row>
    <row r="157" spans="1:5" ht="12.75">
      <c r="A157" s="36" t="s">
        <v>55</v>
      </c>
      <c r="E157" s="37" t="s">
        <v>443</v>
      </c>
    </row>
    <row r="158" spans="1:5" ht="242.25">
      <c r="A158" t="s">
        <v>57</v>
      </c>
      <c r="E158" s="35" t="s">
        <v>444</v>
      </c>
    </row>
    <row r="159" spans="1:16" ht="12.75">
      <c r="A159" s="24" t="s">
        <v>48</v>
      </c>
      <c s="29" t="s">
        <v>445</v>
      </c>
      <c s="29" t="s">
        <v>446</v>
      </c>
      <c s="24" t="s">
        <v>50</v>
      </c>
      <c s="30" t="s">
        <v>447</v>
      </c>
      <c s="31" t="s">
        <v>69</v>
      </c>
      <c s="32">
        <v>8</v>
      </c>
      <c s="33">
        <v>0</v>
      </c>
      <c s="33">
        <f>ROUND(ROUND(H159,2)*ROUND(G159,3),2)</f>
      </c>
      <c r="O159">
        <f>(I159*21)/100</f>
      </c>
      <c t="s">
        <v>26</v>
      </c>
    </row>
    <row r="160" spans="1:5" ht="63.75">
      <c r="A160" s="34" t="s">
        <v>53</v>
      </c>
      <c r="E160" s="35" t="s">
        <v>448</v>
      </c>
    </row>
    <row r="161" spans="1:5" ht="12.75">
      <c r="A161" s="36" t="s">
        <v>55</v>
      </c>
      <c r="E161" s="37" t="s">
        <v>182</v>
      </c>
    </row>
    <row r="162" spans="1:5" ht="89.25">
      <c r="A162" t="s">
        <v>57</v>
      </c>
      <c r="E162" s="35" t="s">
        <v>449</v>
      </c>
    </row>
    <row r="163" spans="1:16" ht="12.75">
      <c r="A163" s="24" t="s">
        <v>48</v>
      </c>
      <c s="29" t="s">
        <v>450</v>
      </c>
      <c s="29" t="s">
        <v>451</v>
      </c>
      <c s="24" t="s">
        <v>50</v>
      </c>
      <c s="30" t="s">
        <v>452</v>
      </c>
      <c s="31" t="s">
        <v>69</v>
      </c>
      <c s="32">
        <v>6</v>
      </c>
      <c s="33">
        <v>0</v>
      </c>
      <c s="33">
        <f>ROUND(ROUND(H163,2)*ROUND(G163,3),2)</f>
      </c>
      <c r="O163">
        <f>(I163*21)/100</f>
      </c>
      <c t="s">
        <v>26</v>
      </c>
    </row>
    <row r="164" spans="1:5" ht="25.5">
      <c r="A164" s="34" t="s">
        <v>53</v>
      </c>
      <c r="E164" s="35" t="s">
        <v>453</v>
      </c>
    </row>
    <row r="165" spans="1:5" ht="12.75">
      <c r="A165" s="36" t="s">
        <v>55</v>
      </c>
      <c r="E165" s="37" t="s">
        <v>454</v>
      </c>
    </row>
    <row r="166" spans="1:5" ht="76.5">
      <c r="A166" t="s">
        <v>57</v>
      </c>
      <c r="E166" s="35" t="s">
        <v>455</v>
      </c>
    </row>
    <row r="167" spans="1:16" ht="12.75">
      <c r="A167" s="24" t="s">
        <v>48</v>
      </c>
      <c s="29" t="s">
        <v>456</v>
      </c>
      <c s="29" t="s">
        <v>457</v>
      </c>
      <c s="24" t="s">
        <v>50</v>
      </c>
      <c s="30" t="s">
        <v>458</v>
      </c>
      <c s="31" t="s">
        <v>69</v>
      </c>
      <c s="32">
        <v>4</v>
      </c>
      <c s="33">
        <v>0</v>
      </c>
      <c s="33">
        <f>ROUND(ROUND(H167,2)*ROUND(G167,3),2)</f>
      </c>
      <c r="O167">
        <f>(I167*21)/100</f>
      </c>
      <c t="s">
        <v>26</v>
      </c>
    </row>
    <row r="168" spans="1:5" ht="25.5">
      <c r="A168" s="34" t="s">
        <v>53</v>
      </c>
      <c r="E168" s="35" t="s">
        <v>459</v>
      </c>
    </row>
    <row r="169" spans="1:5" ht="12.75">
      <c r="A169" s="36" t="s">
        <v>55</v>
      </c>
      <c r="E169" s="37" t="s">
        <v>149</v>
      </c>
    </row>
    <row r="170" spans="1:5" ht="25.5">
      <c r="A170" t="s">
        <v>57</v>
      </c>
      <c r="E170" s="35" t="s">
        <v>460</v>
      </c>
    </row>
    <row r="171" spans="1:16" ht="12.75">
      <c r="A171" s="24" t="s">
        <v>48</v>
      </c>
      <c s="29" t="s">
        <v>461</v>
      </c>
      <c s="29" t="s">
        <v>462</v>
      </c>
      <c s="24" t="s">
        <v>50</v>
      </c>
      <c s="30" t="s">
        <v>463</v>
      </c>
      <c s="31" t="s">
        <v>69</v>
      </c>
      <c s="32">
        <v>2</v>
      </c>
      <c s="33">
        <v>0</v>
      </c>
      <c s="33">
        <f>ROUND(ROUND(H171,2)*ROUND(G171,3),2)</f>
      </c>
      <c r="O171">
        <f>(I171*21)/100</f>
      </c>
      <c t="s">
        <v>26</v>
      </c>
    </row>
    <row r="172" spans="1:5" ht="38.25">
      <c r="A172" s="34" t="s">
        <v>53</v>
      </c>
      <c r="E172" s="35" t="s">
        <v>464</v>
      </c>
    </row>
    <row r="173" spans="1:5" ht="12.75">
      <c r="A173" s="36" t="s">
        <v>55</v>
      </c>
      <c r="E173" s="37" t="s">
        <v>118</v>
      </c>
    </row>
    <row r="174" spans="1:5" ht="51">
      <c r="A174" t="s">
        <v>57</v>
      </c>
      <c r="E174" s="35" t="s">
        <v>465</v>
      </c>
    </row>
    <row r="175" spans="1:18" ht="12.75" customHeight="1">
      <c r="A175" s="6" t="s">
        <v>46</v>
      </c>
      <c s="6"/>
      <c s="40" t="s">
        <v>43</v>
      </c>
      <c s="6"/>
      <c s="27" t="s">
        <v>130</v>
      </c>
      <c s="6"/>
      <c s="6"/>
      <c s="6"/>
      <c s="41">
        <f>0+Q175</f>
      </c>
      <c r="O175">
        <f>0+R175</f>
      </c>
      <c r="Q175">
        <f>0+I176+I180+I184+I188+I192+I196+I200+I204+I208+I212+I216+I220+I224+I228+I232+I236</f>
      </c>
      <c>
        <f>0+O176+O180+O184+O188+O192+O196+O200+O204+O208+O212+O216+O220+O224+O228+O232+O236</f>
      </c>
    </row>
    <row r="176" spans="1:16" ht="25.5">
      <c r="A176" s="24" t="s">
        <v>48</v>
      </c>
      <c s="29" t="s">
        <v>466</v>
      </c>
      <c s="29" t="s">
        <v>467</v>
      </c>
      <c s="24" t="s">
        <v>50</v>
      </c>
      <c s="30" t="s">
        <v>468</v>
      </c>
      <c s="31" t="s">
        <v>69</v>
      </c>
      <c s="32">
        <v>6</v>
      </c>
      <c s="33">
        <v>0</v>
      </c>
      <c s="33">
        <f>ROUND(ROUND(H176,2)*ROUND(G176,3),2)</f>
      </c>
      <c r="O176">
        <f>(I176*21)/100</f>
      </c>
      <c t="s">
        <v>26</v>
      </c>
    </row>
    <row r="177" spans="1:5" ht="102">
      <c r="A177" s="34" t="s">
        <v>53</v>
      </c>
      <c r="E177" s="35" t="s">
        <v>469</v>
      </c>
    </row>
    <row r="178" spans="1:5" ht="12.75">
      <c r="A178" s="36" t="s">
        <v>55</v>
      </c>
      <c r="E178" s="37" t="s">
        <v>470</v>
      </c>
    </row>
    <row r="179" spans="1:5" ht="25.5">
      <c r="A179" t="s">
        <v>57</v>
      </c>
      <c r="E179" s="35" t="s">
        <v>471</v>
      </c>
    </row>
    <row r="180" spans="1:16" ht="12.75">
      <c r="A180" s="24" t="s">
        <v>48</v>
      </c>
      <c s="29" t="s">
        <v>472</v>
      </c>
      <c s="29" t="s">
        <v>473</v>
      </c>
      <c s="24" t="s">
        <v>50</v>
      </c>
      <c s="30" t="s">
        <v>474</v>
      </c>
      <c s="31" t="s">
        <v>69</v>
      </c>
      <c s="32">
        <v>10</v>
      </c>
      <c s="33">
        <v>0</v>
      </c>
      <c s="33">
        <f>ROUND(ROUND(H180,2)*ROUND(G180,3),2)</f>
      </c>
      <c r="O180">
        <f>(I180*21)/100</f>
      </c>
      <c t="s">
        <v>26</v>
      </c>
    </row>
    <row r="181" spans="1:5" ht="153">
      <c r="A181" s="34" t="s">
        <v>53</v>
      </c>
      <c r="E181" s="35" t="s">
        <v>475</v>
      </c>
    </row>
    <row r="182" spans="1:5" ht="12.75">
      <c r="A182" s="36" t="s">
        <v>55</v>
      </c>
      <c r="E182" s="37" t="s">
        <v>476</v>
      </c>
    </row>
    <row r="183" spans="1:5" ht="25.5">
      <c r="A183" t="s">
        <v>57</v>
      </c>
      <c r="E183" s="35" t="s">
        <v>139</v>
      </c>
    </row>
    <row r="184" spans="1:16" ht="25.5">
      <c r="A184" s="24" t="s">
        <v>48</v>
      </c>
      <c s="29" t="s">
        <v>477</v>
      </c>
      <c s="29" t="s">
        <v>478</v>
      </c>
      <c s="24" t="s">
        <v>50</v>
      </c>
      <c s="30" t="s">
        <v>479</v>
      </c>
      <c s="31" t="s">
        <v>69</v>
      </c>
      <c s="32">
        <v>4</v>
      </c>
      <c s="33">
        <v>0</v>
      </c>
      <c s="33">
        <f>ROUND(ROUND(H184,2)*ROUND(G184,3),2)</f>
      </c>
      <c r="O184">
        <f>(I184*21)/100</f>
      </c>
      <c t="s">
        <v>26</v>
      </c>
    </row>
    <row r="185" spans="1:5" ht="51">
      <c r="A185" s="34" t="s">
        <v>53</v>
      </c>
      <c r="E185" s="35" t="s">
        <v>480</v>
      </c>
    </row>
    <row r="186" spans="1:5" ht="12.75">
      <c r="A186" s="36" t="s">
        <v>55</v>
      </c>
      <c r="E186" s="37" t="s">
        <v>149</v>
      </c>
    </row>
    <row r="187" spans="1:5" ht="25.5">
      <c r="A187" t="s">
        <v>57</v>
      </c>
      <c r="E187" s="35" t="s">
        <v>481</v>
      </c>
    </row>
    <row r="188" spans="1:16" ht="25.5">
      <c r="A188" s="24" t="s">
        <v>48</v>
      </c>
      <c s="29" t="s">
        <v>482</v>
      </c>
      <c s="29" t="s">
        <v>483</v>
      </c>
      <c s="24" t="s">
        <v>50</v>
      </c>
      <c s="30" t="s">
        <v>484</v>
      </c>
      <c s="31" t="s">
        <v>222</v>
      </c>
      <c s="32">
        <v>52.965</v>
      </c>
      <c s="33">
        <v>0</v>
      </c>
      <c s="33">
        <f>ROUND(ROUND(H188,2)*ROUND(G188,3),2)</f>
      </c>
      <c r="O188">
        <f>(I188*21)/100</f>
      </c>
      <c t="s">
        <v>26</v>
      </c>
    </row>
    <row r="189" spans="1:5" ht="165.75">
      <c r="A189" s="34" t="s">
        <v>53</v>
      </c>
      <c r="E189" s="35" t="s">
        <v>485</v>
      </c>
    </row>
    <row r="190" spans="1:5" ht="63.75">
      <c r="A190" s="36" t="s">
        <v>55</v>
      </c>
      <c r="E190" s="37" t="s">
        <v>486</v>
      </c>
    </row>
    <row r="191" spans="1:5" ht="38.25">
      <c r="A191" t="s">
        <v>57</v>
      </c>
      <c r="E191" s="35" t="s">
        <v>487</v>
      </c>
    </row>
    <row r="192" spans="1:16" ht="12.75">
      <c r="A192" s="24" t="s">
        <v>48</v>
      </c>
      <c s="29" t="s">
        <v>488</v>
      </c>
      <c s="29" t="s">
        <v>489</v>
      </c>
      <c s="24" t="s">
        <v>50</v>
      </c>
      <c s="30" t="s">
        <v>490</v>
      </c>
      <c s="31" t="s">
        <v>222</v>
      </c>
      <c s="32">
        <v>37.148</v>
      </c>
      <c s="33">
        <v>0</v>
      </c>
      <c s="33">
        <f>ROUND(ROUND(H192,2)*ROUND(G192,3),2)</f>
      </c>
      <c r="O192">
        <f>(I192*21)/100</f>
      </c>
      <c t="s">
        <v>26</v>
      </c>
    </row>
    <row r="193" spans="1:5" ht="38.25">
      <c r="A193" s="34" t="s">
        <v>53</v>
      </c>
      <c r="E193" s="35" t="s">
        <v>491</v>
      </c>
    </row>
    <row r="194" spans="1:5" ht="12.75">
      <c r="A194" s="36" t="s">
        <v>55</v>
      </c>
      <c r="E194" s="37" t="s">
        <v>492</v>
      </c>
    </row>
    <row r="195" spans="1:5" ht="25.5">
      <c r="A195" t="s">
        <v>57</v>
      </c>
      <c r="E195" s="35" t="s">
        <v>493</v>
      </c>
    </row>
    <row r="196" spans="1:16" ht="25.5">
      <c r="A196" s="24" t="s">
        <v>48</v>
      </c>
      <c s="29" t="s">
        <v>494</v>
      </c>
      <c s="29" t="s">
        <v>495</v>
      </c>
      <c s="24" t="s">
        <v>50</v>
      </c>
      <c s="30" t="s">
        <v>496</v>
      </c>
      <c s="31" t="s">
        <v>222</v>
      </c>
      <c s="32">
        <v>52.965</v>
      </c>
      <c s="33">
        <v>0</v>
      </c>
      <c s="33">
        <f>ROUND(ROUND(H196,2)*ROUND(G196,3),2)</f>
      </c>
      <c r="O196">
        <f>(I196*21)/100</f>
      </c>
      <c t="s">
        <v>26</v>
      </c>
    </row>
    <row r="197" spans="1:5" ht="165.75">
      <c r="A197" s="34" t="s">
        <v>53</v>
      </c>
      <c r="E197" s="35" t="s">
        <v>497</v>
      </c>
    </row>
    <row r="198" spans="1:5" ht="63.75">
      <c r="A198" s="36" t="s">
        <v>55</v>
      </c>
      <c r="E198" s="37" t="s">
        <v>486</v>
      </c>
    </row>
    <row r="199" spans="1:5" ht="38.25">
      <c r="A199" t="s">
        <v>57</v>
      </c>
      <c r="E199" s="35" t="s">
        <v>487</v>
      </c>
    </row>
    <row r="200" spans="1:16" ht="12.75">
      <c r="A200" s="24" t="s">
        <v>48</v>
      </c>
      <c s="29" t="s">
        <v>498</v>
      </c>
      <c s="29" t="s">
        <v>499</v>
      </c>
      <c s="24" t="s">
        <v>50</v>
      </c>
      <c s="30" t="s">
        <v>500</v>
      </c>
      <c s="31" t="s">
        <v>243</v>
      </c>
      <c s="32">
        <v>216.363</v>
      </c>
      <c s="33">
        <v>0</v>
      </c>
      <c s="33">
        <f>ROUND(ROUND(H200,2)*ROUND(G200,3),2)</f>
      </c>
      <c r="O200">
        <f>(I200*21)/100</f>
      </c>
      <c t="s">
        <v>26</v>
      </c>
    </row>
    <row r="201" spans="1:5" ht="140.25">
      <c r="A201" s="34" t="s">
        <v>53</v>
      </c>
      <c r="E201" s="35" t="s">
        <v>501</v>
      </c>
    </row>
    <row r="202" spans="1:5" ht="38.25">
      <c r="A202" s="36" t="s">
        <v>55</v>
      </c>
      <c r="E202" s="37" t="s">
        <v>502</v>
      </c>
    </row>
    <row r="203" spans="1:5" ht="51">
      <c r="A203" t="s">
        <v>57</v>
      </c>
      <c r="E203" s="35" t="s">
        <v>503</v>
      </c>
    </row>
    <row r="204" spans="1:16" ht="12.75">
      <c r="A204" s="24" t="s">
        <v>48</v>
      </c>
      <c s="29" t="s">
        <v>504</v>
      </c>
      <c s="29" t="s">
        <v>505</v>
      </c>
      <c s="24" t="s">
        <v>50</v>
      </c>
      <c s="30" t="s">
        <v>506</v>
      </c>
      <c s="31" t="s">
        <v>243</v>
      </c>
      <c s="32">
        <v>15.6</v>
      </c>
      <c s="33">
        <v>0</v>
      </c>
      <c s="33">
        <f>ROUND(ROUND(H204,2)*ROUND(G204,3),2)</f>
      </c>
      <c r="O204">
        <f>(I204*21)/100</f>
      </c>
      <c t="s">
        <v>26</v>
      </c>
    </row>
    <row r="205" spans="1:5" ht="25.5">
      <c r="A205" s="34" t="s">
        <v>53</v>
      </c>
      <c r="E205" s="35" t="s">
        <v>507</v>
      </c>
    </row>
    <row r="206" spans="1:5" ht="12.75">
      <c r="A206" s="36" t="s">
        <v>55</v>
      </c>
      <c r="E206" s="37" t="s">
        <v>309</v>
      </c>
    </row>
    <row r="207" spans="1:5" ht="25.5">
      <c r="A207" t="s">
        <v>57</v>
      </c>
      <c r="E207" s="35" t="s">
        <v>508</v>
      </c>
    </row>
    <row r="208" spans="1:16" ht="12.75">
      <c r="A208" s="24" t="s">
        <v>48</v>
      </c>
      <c s="29" t="s">
        <v>509</v>
      </c>
      <c s="29" t="s">
        <v>510</v>
      </c>
      <c s="24" t="s">
        <v>50</v>
      </c>
      <c s="30" t="s">
        <v>511</v>
      </c>
      <c s="31" t="s">
        <v>243</v>
      </c>
      <c s="32">
        <v>5.26</v>
      </c>
      <c s="33">
        <v>0</v>
      </c>
      <c s="33">
        <f>ROUND(ROUND(H208,2)*ROUND(G208,3),2)</f>
      </c>
      <c r="O208">
        <f>(I208*21)/100</f>
      </c>
      <c t="s">
        <v>26</v>
      </c>
    </row>
    <row r="209" spans="1:5" ht="25.5">
      <c r="A209" s="34" t="s">
        <v>53</v>
      </c>
      <c r="E209" s="35" t="s">
        <v>512</v>
      </c>
    </row>
    <row r="210" spans="1:5" ht="12.75">
      <c r="A210" s="36" t="s">
        <v>55</v>
      </c>
      <c r="E210" s="37" t="s">
        <v>513</v>
      </c>
    </row>
    <row r="211" spans="1:5" ht="25.5">
      <c r="A211" t="s">
        <v>57</v>
      </c>
      <c r="E211" s="35" t="s">
        <v>514</v>
      </c>
    </row>
    <row r="212" spans="1:16" ht="12.75">
      <c r="A212" s="24" t="s">
        <v>48</v>
      </c>
      <c s="29" t="s">
        <v>515</v>
      </c>
      <c s="29" t="s">
        <v>516</v>
      </c>
      <c s="24" t="s">
        <v>50</v>
      </c>
      <c s="30" t="s">
        <v>517</v>
      </c>
      <c s="31" t="s">
        <v>243</v>
      </c>
      <c s="32">
        <v>16</v>
      </c>
      <c s="33">
        <v>0</v>
      </c>
      <c s="33">
        <f>ROUND(ROUND(H212,2)*ROUND(G212,3),2)</f>
      </c>
      <c r="O212">
        <f>(I212*21)/100</f>
      </c>
      <c t="s">
        <v>26</v>
      </c>
    </row>
    <row r="213" spans="1:5" ht="63.75">
      <c r="A213" s="34" t="s">
        <v>53</v>
      </c>
      <c r="E213" s="35" t="s">
        <v>518</v>
      </c>
    </row>
    <row r="214" spans="1:5" ht="12.75">
      <c r="A214" s="36" t="s">
        <v>55</v>
      </c>
      <c r="E214" s="37" t="s">
        <v>519</v>
      </c>
    </row>
    <row r="215" spans="1:5" ht="178.5">
      <c r="A215" t="s">
        <v>57</v>
      </c>
      <c r="E215" s="35" t="s">
        <v>520</v>
      </c>
    </row>
    <row r="216" spans="1:16" ht="25.5">
      <c r="A216" s="24" t="s">
        <v>48</v>
      </c>
      <c s="29" t="s">
        <v>521</v>
      </c>
      <c s="29" t="s">
        <v>522</v>
      </c>
      <c s="24" t="s">
        <v>50</v>
      </c>
      <c s="30" t="s">
        <v>523</v>
      </c>
      <c s="31" t="s">
        <v>524</v>
      </c>
      <c s="32">
        <v>356.4</v>
      </c>
      <c s="33">
        <v>0</v>
      </c>
      <c s="33">
        <f>ROUND(ROUND(H216,2)*ROUND(G216,3),2)</f>
      </c>
      <c r="O216">
        <f>(I216*21)/100</f>
      </c>
      <c t="s">
        <v>26</v>
      </c>
    </row>
    <row r="217" spans="1:5" ht="51">
      <c r="A217" s="34" t="s">
        <v>53</v>
      </c>
      <c r="E217" s="35" t="s">
        <v>525</v>
      </c>
    </row>
    <row r="218" spans="1:5" ht="12.75">
      <c r="A218" s="36" t="s">
        <v>55</v>
      </c>
      <c r="E218" s="37" t="s">
        <v>526</v>
      </c>
    </row>
    <row r="219" spans="1:5" ht="102">
      <c r="A219" t="s">
        <v>57</v>
      </c>
      <c r="E219" s="35" t="s">
        <v>527</v>
      </c>
    </row>
    <row r="220" spans="1:16" ht="12.75">
      <c r="A220" s="24" t="s">
        <v>48</v>
      </c>
      <c s="29" t="s">
        <v>528</v>
      </c>
      <c s="29" t="s">
        <v>529</v>
      </c>
      <c s="24" t="s">
        <v>50</v>
      </c>
      <c s="30" t="s">
        <v>530</v>
      </c>
      <c s="31" t="s">
        <v>222</v>
      </c>
      <c s="32">
        <v>40.675</v>
      </c>
      <c s="33">
        <v>0</v>
      </c>
      <c s="33">
        <f>ROUND(ROUND(H220,2)*ROUND(G220,3),2)</f>
      </c>
      <c r="O220">
        <f>(I220*21)/100</f>
      </c>
      <c t="s">
        <v>26</v>
      </c>
    </row>
    <row r="221" spans="1:5" ht="51">
      <c r="A221" s="34" t="s">
        <v>53</v>
      </c>
      <c r="E221" s="35" t="s">
        <v>531</v>
      </c>
    </row>
    <row r="222" spans="1:5" ht="12.75">
      <c r="A222" s="36" t="s">
        <v>55</v>
      </c>
      <c r="E222" s="37" t="s">
        <v>532</v>
      </c>
    </row>
    <row r="223" spans="1:5" ht="178.5">
      <c r="A223" t="s">
        <v>57</v>
      </c>
      <c r="E223" s="35" t="s">
        <v>533</v>
      </c>
    </row>
    <row r="224" spans="1:16" ht="25.5">
      <c r="A224" s="24" t="s">
        <v>48</v>
      </c>
      <c s="29" t="s">
        <v>534</v>
      </c>
      <c s="29" t="s">
        <v>535</v>
      </c>
      <c s="24" t="s">
        <v>50</v>
      </c>
      <c s="30" t="s">
        <v>536</v>
      </c>
      <c s="31" t="s">
        <v>524</v>
      </c>
      <c s="32">
        <v>81.35</v>
      </c>
      <c s="33">
        <v>0</v>
      </c>
      <c s="33">
        <f>ROUND(ROUND(H224,2)*ROUND(G224,3),2)</f>
      </c>
      <c r="O224">
        <f>(I224*21)/100</f>
      </c>
      <c t="s">
        <v>26</v>
      </c>
    </row>
    <row r="225" spans="1:5" ht="38.25">
      <c r="A225" s="34" t="s">
        <v>53</v>
      </c>
      <c r="E225" s="35" t="s">
        <v>537</v>
      </c>
    </row>
    <row r="226" spans="1:5" ht="12.75">
      <c r="A226" s="36" t="s">
        <v>55</v>
      </c>
      <c r="E226" s="37" t="s">
        <v>538</v>
      </c>
    </row>
    <row r="227" spans="1:5" ht="127.5">
      <c r="A227" t="s">
        <v>57</v>
      </c>
      <c r="E227" s="35" t="s">
        <v>539</v>
      </c>
    </row>
    <row r="228" spans="1:16" ht="12.75">
      <c r="A228" s="24" t="s">
        <v>48</v>
      </c>
      <c s="29" t="s">
        <v>540</v>
      </c>
      <c s="29" t="s">
        <v>541</v>
      </c>
      <c s="24" t="s">
        <v>50</v>
      </c>
      <c s="30" t="s">
        <v>542</v>
      </c>
      <c s="31" t="s">
        <v>211</v>
      </c>
      <c s="32">
        <v>22.371</v>
      </c>
      <c s="33">
        <v>0</v>
      </c>
      <c s="33">
        <f>ROUND(ROUND(H228,2)*ROUND(G228,3),2)</f>
      </c>
      <c r="O228">
        <f>(I228*21)/100</f>
      </c>
      <c t="s">
        <v>26</v>
      </c>
    </row>
    <row r="229" spans="1:5" ht="165.75">
      <c r="A229" s="34" t="s">
        <v>53</v>
      </c>
      <c r="E229" s="35" t="s">
        <v>543</v>
      </c>
    </row>
    <row r="230" spans="1:5" ht="51">
      <c r="A230" s="36" t="s">
        <v>55</v>
      </c>
      <c r="E230" s="37" t="s">
        <v>544</v>
      </c>
    </row>
    <row r="231" spans="1:5" ht="102">
      <c r="A231" t="s">
        <v>57</v>
      </c>
      <c r="E231" s="35" t="s">
        <v>545</v>
      </c>
    </row>
    <row r="232" spans="1:16" ht="12.75">
      <c r="A232" s="24" t="s">
        <v>48</v>
      </c>
      <c s="29" t="s">
        <v>546</v>
      </c>
      <c s="29" t="s">
        <v>547</v>
      </c>
      <c s="24" t="s">
        <v>50</v>
      </c>
      <c s="30" t="s">
        <v>548</v>
      </c>
      <c s="31" t="s">
        <v>524</v>
      </c>
      <c s="32">
        <v>214.855</v>
      </c>
      <c s="33">
        <v>0</v>
      </c>
      <c s="33">
        <f>ROUND(ROUND(H232,2)*ROUND(G232,3),2)</f>
      </c>
      <c r="O232">
        <f>(I232*21)/100</f>
      </c>
      <c t="s">
        <v>26</v>
      </c>
    </row>
    <row r="233" spans="1:5" ht="38.25">
      <c r="A233" s="34" t="s">
        <v>53</v>
      </c>
      <c r="E233" s="35" t="s">
        <v>549</v>
      </c>
    </row>
    <row r="234" spans="1:5" ht="12.75">
      <c r="A234" s="36" t="s">
        <v>55</v>
      </c>
      <c r="E234" s="37" t="s">
        <v>550</v>
      </c>
    </row>
    <row r="235" spans="1:5" ht="25.5">
      <c r="A235" t="s">
        <v>57</v>
      </c>
      <c r="E235" s="35" t="s">
        <v>551</v>
      </c>
    </row>
    <row r="236" spans="1:16" ht="12.75">
      <c r="A236" s="24" t="s">
        <v>48</v>
      </c>
      <c s="29" t="s">
        <v>552</v>
      </c>
      <c s="29" t="s">
        <v>553</v>
      </c>
      <c s="24" t="s">
        <v>50</v>
      </c>
      <c s="30" t="s">
        <v>554</v>
      </c>
      <c s="31" t="s">
        <v>69</v>
      </c>
      <c s="32">
        <v>6</v>
      </c>
      <c s="33">
        <v>0</v>
      </c>
      <c s="33">
        <f>ROUND(ROUND(H236,2)*ROUND(G236,3),2)</f>
      </c>
      <c r="O236">
        <f>(I236*21)/100</f>
      </c>
      <c t="s">
        <v>26</v>
      </c>
    </row>
    <row r="237" spans="1:5" ht="51">
      <c r="A237" s="34" t="s">
        <v>53</v>
      </c>
      <c r="E237" s="35" t="s">
        <v>555</v>
      </c>
    </row>
    <row r="238" spans="1:5" ht="12.75">
      <c r="A238" s="36" t="s">
        <v>55</v>
      </c>
      <c r="E238" s="37" t="s">
        <v>454</v>
      </c>
    </row>
    <row r="239" spans="1:5" ht="89.25">
      <c r="A239" t="s">
        <v>57</v>
      </c>
      <c r="E239" s="35" t="s">
        <v>556</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14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0+O9+O22+O95+O132</f>
      </c>
      <c t="s">
        <v>25</v>
      </c>
    </row>
    <row r="3" spans="1:16" ht="15" customHeight="1">
      <c r="A3" t="s">
        <v>11</v>
      </c>
      <c s="12" t="s">
        <v>13</v>
      </c>
      <c s="13" t="s">
        <v>14</v>
      </c>
      <c s="1"/>
      <c s="14" t="s">
        <v>15</v>
      </c>
      <c s="1"/>
      <c s="9"/>
      <c s="8" t="s">
        <v>557</v>
      </c>
      <c s="38">
        <f>0+I9+I22+I95+I132</f>
      </c>
      <c r="O3" t="s">
        <v>22</v>
      </c>
      <c t="s">
        <v>26</v>
      </c>
    </row>
    <row r="4" spans="1:16" ht="15" customHeight="1">
      <c r="A4" t="s">
        <v>16</v>
      </c>
      <c s="12" t="s">
        <v>17</v>
      </c>
      <c s="13" t="s">
        <v>267</v>
      </c>
      <c s="1"/>
      <c s="14" t="s">
        <v>268</v>
      </c>
      <c s="1"/>
      <c s="1"/>
      <c s="11"/>
      <c s="11"/>
      <c r="O4" t="s">
        <v>23</v>
      </c>
      <c t="s">
        <v>26</v>
      </c>
    </row>
    <row r="5" spans="1:16" ht="12.75" customHeight="1">
      <c r="A5" t="s">
        <v>20</v>
      </c>
      <c s="16" t="s">
        <v>21</v>
      </c>
      <c s="17" t="s">
        <v>557</v>
      </c>
      <c s="6"/>
      <c s="18" t="s">
        <v>558</v>
      </c>
      <c s="6"/>
      <c s="6"/>
      <c s="6"/>
      <c s="6"/>
      <c r="O5" t="s">
        <v>24</v>
      </c>
      <c t="s">
        <v>26</v>
      </c>
    </row>
    <row r="6" spans="1:9" ht="12.75" customHeight="1">
      <c r="A6" s="15" t="s">
        <v>29</v>
      </c>
      <c s="15" t="s">
        <v>31</v>
      </c>
      <c s="15" t="s">
        <v>33</v>
      </c>
      <c s="15" t="s">
        <v>34</v>
      </c>
      <c s="15" t="s">
        <v>35</v>
      </c>
      <c s="15" t="s">
        <v>37</v>
      </c>
      <c s="15" t="s">
        <v>39</v>
      </c>
      <c s="15" t="s">
        <v>41</v>
      </c>
      <c s="15"/>
    </row>
    <row r="7" spans="1:9" ht="12.75" customHeight="1">
      <c r="A7" s="15"/>
      <c s="15"/>
      <c s="15"/>
      <c s="15"/>
      <c s="15"/>
      <c s="15"/>
      <c s="15"/>
      <c s="15" t="s">
        <v>42</v>
      </c>
      <c s="15" t="s">
        <v>44</v>
      </c>
    </row>
    <row r="8" spans="1:9" ht="12.75" customHeight="1">
      <c r="A8" s="15" t="s">
        <v>30</v>
      </c>
      <c s="15" t="s">
        <v>32</v>
      </c>
      <c s="15" t="s">
        <v>26</v>
      </c>
      <c s="15" t="s">
        <v>25</v>
      </c>
      <c s="15" t="s">
        <v>36</v>
      </c>
      <c s="15" t="s">
        <v>38</v>
      </c>
      <c s="15" t="s">
        <v>40</v>
      </c>
      <c s="15" t="s">
        <v>43</v>
      </c>
      <c s="15" t="s">
        <v>45</v>
      </c>
    </row>
    <row r="9" spans="1:18" ht="12.75" customHeight="1">
      <c r="A9" s="25" t="s">
        <v>46</v>
      </c>
      <c s="25"/>
      <c s="26" t="s">
        <v>30</v>
      </c>
      <c s="25"/>
      <c s="27" t="s">
        <v>47</v>
      </c>
      <c s="25"/>
      <c s="25"/>
      <c s="25"/>
      <c s="28">
        <f>0+Q9</f>
      </c>
      <c r="O9">
        <f>0+R9</f>
      </c>
      <c r="Q9">
        <f>0+I10+I14+I18</f>
      </c>
      <c>
        <f>0+O10+O14+O18</f>
      </c>
    </row>
    <row r="10" spans="1:16" ht="12.75">
      <c r="A10" s="24" t="s">
        <v>48</v>
      </c>
      <c s="29" t="s">
        <v>32</v>
      </c>
      <c s="29" t="s">
        <v>271</v>
      </c>
      <c s="24" t="s">
        <v>67</v>
      </c>
      <c s="30" t="s">
        <v>272</v>
      </c>
      <c s="31" t="s">
        <v>273</v>
      </c>
      <c s="32">
        <v>9.54</v>
      </c>
      <c s="33">
        <v>0</v>
      </c>
      <c s="33">
        <f>ROUND(ROUND(H10,2)*ROUND(G10,3),2)</f>
      </c>
      <c r="O10">
        <f>(I10*21)/100</f>
      </c>
      <c t="s">
        <v>26</v>
      </c>
    </row>
    <row r="11" spans="1:5" ht="25.5">
      <c r="A11" s="34" t="s">
        <v>53</v>
      </c>
      <c r="E11" s="35" t="s">
        <v>559</v>
      </c>
    </row>
    <row r="12" spans="1:5" ht="12.75">
      <c r="A12" s="36" t="s">
        <v>55</v>
      </c>
      <c r="E12" s="37" t="s">
        <v>560</v>
      </c>
    </row>
    <row r="13" spans="1:5" ht="25.5">
      <c r="A13" t="s">
        <v>57</v>
      </c>
      <c r="E13" s="35" t="s">
        <v>276</v>
      </c>
    </row>
    <row r="14" spans="1:16" ht="12.75">
      <c r="A14" s="24" t="s">
        <v>48</v>
      </c>
      <c s="29" t="s">
        <v>26</v>
      </c>
      <c s="29" t="s">
        <v>271</v>
      </c>
      <c s="24" t="s">
        <v>72</v>
      </c>
      <c s="30" t="s">
        <v>272</v>
      </c>
      <c s="31" t="s">
        <v>273</v>
      </c>
      <c s="32">
        <v>36.983</v>
      </c>
      <c s="33">
        <v>0</v>
      </c>
      <c s="33">
        <f>ROUND(ROUND(H14,2)*ROUND(G14,3),2)</f>
      </c>
      <c r="O14">
        <f>(I14*21)/100</f>
      </c>
      <c t="s">
        <v>26</v>
      </c>
    </row>
    <row r="15" spans="1:5" ht="25.5">
      <c r="A15" s="34" t="s">
        <v>53</v>
      </c>
      <c r="E15" s="35" t="s">
        <v>561</v>
      </c>
    </row>
    <row r="16" spans="1:5" ht="12.75">
      <c r="A16" s="36" t="s">
        <v>55</v>
      </c>
      <c r="E16" s="37" t="s">
        <v>562</v>
      </c>
    </row>
    <row r="17" spans="1:5" ht="25.5">
      <c r="A17" t="s">
        <v>57</v>
      </c>
      <c r="E17" s="35" t="s">
        <v>276</v>
      </c>
    </row>
    <row r="18" spans="1:16" ht="12.75">
      <c r="A18" s="24" t="s">
        <v>48</v>
      </c>
      <c s="29" t="s">
        <v>25</v>
      </c>
      <c s="29" t="s">
        <v>271</v>
      </c>
      <c s="24" t="s">
        <v>74</v>
      </c>
      <c s="30" t="s">
        <v>272</v>
      </c>
      <c s="31" t="s">
        <v>273</v>
      </c>
      <c s="32">
        <v>341.724</v>
      </c>
      <c s="33">
        <v>0</v>
      </c>
      <c s="33">
        <f>ROUND(ROUND(H18,2)*ROUND(G18,3),2)</f>
      </c>
      <c r="O18">
        <f>(I18*21)/100</f>
      </c>
      <c t="s">
        <v>26</v>
      </c>
    </row>
    <row r="19" spans="1:5" ht="25.5">
      <c r="A19" s="34" t="s">
        <v>53</v>
      </c>
      <c r="E19" s="35" t="s">
        <v>279</v>
      </c>
    </row>
    <row r="20" spans="1:5" ht="12.75">
      <c r="A20" s="36" t="s">
        <v>55</v>
      </c>
      <c r="E20" s="37" t="s">
        <v>563</v>
      </c>
    </row>
    <row r="21" spans="1:5" ht="25.5">
      <c r="A21" t="s">
        <v>57</v>
      </c>
      <c r="E21" s="35" t="s">
        <v>276</v>
      </c>
    </row>
    <row r="22" spans="1:18" ht="12.75" customHeight="1">
      <c r="A22" s="6" t="s">
        <v>46</v>
      </c>
      <c s="6"/>
      <c s="40" t="s">
        <v>32</v>
      </c>
      <c s="6"/>
      <c s="27" t="s">
        <v>208</v>
      </c>
      <c s="6"/>
      <c s="6"/>
      <c s="6"/>
      <c s="41">
        <f>0+Q22</f>
      </c>
      <c r="O22">
        <f>0+R22</f>
      </c>
      <c r="Q22">
        <f>0+I23+I27+I31+I35+I39+I43+I47+I51+I55+I59+I63+I67+I71+I75+I79+I83+I87+I91</f>
      </c>
      <c>
        <f>0+O23+O27+O31+O35+O39+O43+O47+O51+O55+O59+O63+O67+O71+O75+O79+O83+O87+O91</f>
      </c>
    </row>
    <row r="23" spans="1:16" ht="25.5">
      <c r="A23" s="24" t="s">
        <v>48</v>
      </c>
      <c s="29" t="s">
        <v>36</v>
      </c>
      <c s="29" t="s">
        <v>564</v>
      </c>
      <c s="24" t="s">
        <v>50</v>
      </c>
      <c s="30" t="s">
        <v>565</v>
      </c>
      <c s="31" t="s">
        <v>211</v>
      </c>
      <c s="32">
        <v>3.975</v>
      </c>
      <c s="33">
        <v>0</v>
      </c>
      <c s="33">
        <f>ROUND(ROUND(H23,2)*ROUND(G23,3),2)</f>
      </c>
      <c r="O23">
        <f>(I23*21)/100</f>
      </c>
      <c t="s">
        <v>26</v>
      </c>
    </row>
    <row r="24" spans="1:5" ht="63.75">
      <c r="A24" s="34" t="s">
        <v>53</v>
      </c>
      <c r="E24" s="35" t="s">
        <v>566</v>
      </c>
    </row>
    <row r="25" spans="1:5" ht="12.75">
      <c r="A25" s="36" t="s">
        <v>55</v>
      </c>
      <c r="E25" s="37" t="s">
        <v>567</v>
      </c>
    </row>
    <row r="26" spans="1:5" ht="63.75">
      <c r="A26" t="s">
        <v>57</v>
      </c>
      <c r="E26" s="35" t="s">
        <v>214</v>
      </c>
    </row>
    <row r="27" spans="1:16" ht="12.75">
      <c r="A27" s="24" t="s">
        <v>48</v>
      </c>
      <c s="29" t="s">
        <v>38</v>
      </c>
      <c s="29" t="s">
        <v>568</v>
      </c>
      <c s="24" t="s">
        <v>50</v>
      </c>
      <c s="30" t="s">
        <v>569</v>
      </c>
      <c s="31" t="s">
        <v>211</v>
      </c>
      <c s="32">
        <v>0.33</v>
      </c>
      <c s="33">
        <v>0</v>
      </c>
      <c s="33">
        <f>ROUND(ROUND(H27,2)*ROUND(G27,3),2)</f>
      </c>
      <c r="O27">
        <f>(I27*21)/100</f>
      </c>
      <c t="s">
        <v>26</v>
      </c>
    </row>
    <row r="28" spans="1:5" ht="63.75">
      <c r="A28" s="34" t="s">
        <v>53</v>
      </c>
      <c r="E28" s="35" t="s">
        <v>570</v>
      </c>
    </row>
    <row r="29" spans="1:5" ht="12.75">
      <c r="A29" s="36" t="s">
        <v>55</v>
      </c>
      <c r="E29" s="37" t="s">
        <v>571</v>
      </c>
    </row>
    <row r="30" spans="1:5" ht="63.75">
      <c r="A30" t="s">
        <v>57</v>
      </c>
      <c r="E30" s="35" t="s">
        <v>214</v>
      </c>
    </row>
    <row r="31" spans="1:16" ht="12.75">
      <c r="A31" s="24" t="s">
        <v>48</v>
      </c>
      <c s="29" t="s">
        <v>40</v>
      </c>
      <c s="29" t="s">
        <v>290</v>
      </c>
      <c s="24" t="s">
        <v>50</v>
      </c>
      <c s="30" t="s">
        <v>291</v>
      </c>
      <c s="31" t="s">
        <v>211</v>
      </c>
      <c s="32">
        <v>5.177</v>
      </c>
      <c s="33">
        <v>0</v>
      </c>
      <c s="33">
        <f>ROUND(ROUND(H31,2)*ROUND(G31,3),2)</f>
      </c>
      <c r="O31">
        <f>(I31*21)/100</f>
      </c>
      <c t="s">
        <v>26</v>
      </c>
    </row>
    <row r="32" spans="1:5" ht="140.25">
      <c r="A32" s="34" t="s">
        <v>53</v>
      </c>
      <c r="E32" s="35" t="s">
        <v>572</v>
      </c>
    </row>
    <row r="33" spans="1:5" ht="38.25">
      <c r="A33" s="36" t="s">
        <v>55</v>
      </c>
      <c r="E33" s="37" t="s">
        <v>573</v>
      </c>
    </row>
    <row r="34" spans="1:5" ht="63.75">
      <c r="A34" t="s">
        <v>57</v>
      </c>
      <c r="E34" s="35" t="s">
        <v>214</v>
      </c>
    </row>
    <row r="35" spans="1:16" ht="25.5">
      <c r="A35" s="24" t="s">
        <v>48</v>
      </c>
      <c s="29" t="s">
        <v>77</v>
      </c>
      <c s="29" t="s">
        <v>294</v>
      </c>
      <c s="24" t="s">
        <v>50</v>
      </c>
      <c s="30" t="s">
        <v>295</v>
      </c>
      <c s="31" t="s">
        <v>211</v>
      </c>
      <c s="32">
        <v>3.235</v>
      </c>
      <c s="33">
        <v>0</v>
      </c>
      <c s="33">
        <f>ROUND(ROUND(H35,2)*ROUND(G35,3),2)</f>
      </c>
      <c r="O35">
        <f>(I35*21)/100</f>
      </c>
      <c t="s">
        <v>26</v>
      </c>
    </row>
    <row r="36" spans="1:5" ht="229.5">
      <c r="A36" s="34" t="s">
        <v>53</v>
      </c>
      <c r="E36" s="35" t="s">
        <v>574</v>
      </c>
    </row>
    <row r="37" spans="1:5" ht="63.75">
      <c r="A37" s="36" t="s">
        <v>55</v>
      </c>
      <c r="E37" s="37" t="s">
        <v>575</v>
      </c>
    </row>
    <row r="38" spans="1:5" ht="63.75">
      <c r="A38" t="s">
        <v>57</v>
      </c>
      <c r="E38" s="35" t="s">
        <v>214</v>
      </c>
    </row>
    <row r="39" spans="1:16" ht="25.5">
      <c r="A39" s="24" t="s">
        <v>48</v>
      </c>
      <c s="29" t="s">
        <v>80</v>
      </c>
      <c s="29" t="s">
        <v>576</v>
      </c>
      <c s="24" t="s">
        <v>50</v>
      </c>
      <c s="30" t="s">
        <v>577</v>
      </c>
      <c s="31" t="s">
        <v>211</v>
      </c>
      <c s="32">
        <v>7.723</v>
      </c>
      <c s="33">
        <v>0</v>
      </c>
      <c s="33">
        <f>ROUND(ROUND(H39,2)*ROUND(G39,3),2)</f>
      </c>
      <c r="O39">
        <f>(I39*21)/100</f>
      </c>
      <c t="s">
        <v>26</v>
      </c>
    </row>
    <row r="40" spans="1:5" ht="51">
      <c r="A40" s="34" t="s">
        <v>53</v>
      </c>
      <c r="E40" s="35" t="s">
        <v>578</v>
      </c>
    </row>
    <row r="41" spans="1:5" ht="12.75">
      <c r="A41" s="36" t="s">
        <v>55</v>
      </c>
      <c r="E41" s="37" t="s">
        <v>579</v>
      </c>
    </row>
    <row r="42" spans="1:5" ht="63.75">
      <c r="A42" t="s">
        <v>57</v>
      </c>
      <c r="E42" s="35" t="s">
        <v>214</v>
      </c>
    </row>
    <row r="43" spans="1:16" ht="25.5">
      <c r="A43" s="24" t="s">
        <v>48</v>
      </c>
      <c s="29" t="s">
        <v>43</v>
      </c>
      <c s="29" t="s">
        <v>298</v>
      </c>
      <c s="24" t="s">
        <v>50</v>
      </c>
      <c s="30" t="s">
        <v>299</v>
      </c>
      <c s="31" t="s">
        <v>243</v>
      </c>
      <c s="32">
        <v>73.923</v>
      </c>
      <c s="33">
        <v>0</v>
      </c>
      <c s="33">
        <f>ROUND(ROUND(H43,2)*ROUND(G43,3),2)</f>
      </c>
      <c r="O43">
        <f>(I43*21)/100</f>
      </c>
      <c t="s">
        <v>26</v>
      </c>
    </row>
    <row r="44" spans="1:5" ht="51">
      <c r="A44" s="34" t="s">
        <v>53</v>
      </c>
      <c r="E44" s="35" t="s">
        <v>580</v>
      </c>
    </row>
    <row r="45" spans="1:5" ht="12.75">
      <c r="A45" s="36" t="s">
        <v>55</v>
      </c>
      <c r="E45" s="37" t="s">
        <v>581</v>
      </c>
    </row>
    <row r="46" spans="1:5" ht="63.75">
      <c r="A46" t="s">
        <v>57</v>
      </c>
      <c r="E46" s="35" t="s">
        <v>214</v>
      </c>
    </row>
    <row r="47" spans="1:16" ht="12.75">
      <c r="A47" s="24" t="s">
        <v>48</v>
      </c>
      <c s="29" t="s">
        <v>45</v>
      </c>
      <c s="29" t="s">
        <v>582</v>
      </c>
      <c s="24" t="s">
        <v>50</v>
      </c>
      <c s="30" t="s">
        <v>583</v>
      </c>
      <c s="31" t="s">
        <v>211</v>
      </c>
      <c s="32">
        <v>4.32</v>
      </c>
      <c s="33">
        <v>0</v>
      </c>
      <c s="33">
        <f>ROUND(ROUND(H47,2)*ROUND(G47,3),2)</f>
      </c>
      <c r="O47">
        <f>(I47*21)/100</f>
      </c>
      <c t="s">
        <v>26</v>
      </c>
    </row>
    <row r="48" spans="1:5" ht="76.5">
      <c r="A48" s="34" t="s">
        <v>53</v>
      </c>
      <c r="E48" s="35" t="s">
        <v>584</v>
      </c>
    </row>
    <row r="49" spans="1:5" ht="12.75">
      <c r="A49" s="36" t="s">
        <v>55</v>
      </c>
      <c r="E49" s="37" t="s">
        <v>585</v>
      </c>
    </row>
    <row r="50" spans="1:5" ht="38.25">
      <c r="A50" t="s">
        <v>57</v>
      </c>
      <c r="E50" s="35" t="s">
        <v>586</v>
      </c>
    </row>
    <row r="51" spans="1:16" ht="12.75">
      <c r="A51" s="24" t="s">
        <v>48</v>
      </c>
      <c s="29" t="s">
        <v>87</v>
      </c>
      <c s="29" t="s">
        <v>587</v>
      </c>
      <c s="24" t="s">
        <v>50</v>
      </c>
      <c s="30" t="s">
        <v>588</v>
      </c>
      <c s="31" t="s">
        <v>211</v>
      </c>
      <c s="32">
        <v>4.604</v>
      </c>
      <c s="33">
        <v>0</v>
      </c>
      <c s="33">
        <f>ROUND(ROUND(H51,2)*ROUND(G51,3),2)</f>
      </c>
      <c r="O51">
        <f>(I51*21)/100</f>
      </c>
      <c t="s">
        <v>26</v>
      </c>
    </row>
    <row r="52" spans="1:5" ht="51">
      <c r="A52" s="34" t="s">
        <v>53</v>
      </c>
      <c r="E52" s="35" t="s">
        <v>589</v>
      </c>
    </row>
    <row r="53" spans="1:5" ht="12.75">
      <c r="A53" s="36" t="s">
        <v>55</v>
      </c>
      <c r="E53" s="37" t="s">
        <v>590</v>
      </c>
    </row>
    <row r="54" spans="1:5" ht="369.75">
      <c r="A54" t="s">
        <v>57</v>
      </c>
      <c r="E54" s="35" t="s">
        <v>591</v>
      </c>
    </row>
    <row r="55" spans="1:16" ht="12.75">
      <c r="A55" s="24" t="s">
        <v>48</v>
      </c>
      <c s="29" t="s">
        <v>89</v>
      </c>
      <c s="29" t="s">
        <v>592</v>
      </c>
      <c s="24" t="s">
        <v>50</v>
      </c>
      <c s="30" t="s">
        <v>593</v>
      </c>
      <c s="31" t="s">
        <v>211</v>
      </c>
      <c s="32">
        <v>4.629</v>
      </c>
      <c s="33">
        <v>0</v>
      </c>
      <c s="33">
        <f>ROUND(ROUND(H55,2)*ROUND(G55,3),2)</f>
      </c>
      <c r="O55">
        <f>(I55*21)/100</f>
      </c>
      <c t="s">
        <v>26</v>
      </c>
    </row>
    <row r="56" spans="1:5" ht="127.5">
      <c r="A56" s="34" t="s">
        <v>53</v>
      </c>
      <c r="E56" s="35" t="s">
        <v>594</v>
      </c>
    </row>
    <row r="57" spans="1:5" ht="38.25">
      <c r="A57" s="36" t="s">
        <v>55</v>
      </c>
      <c r="E57" s="37" t="s">
        <v>595</v>
      </c>
    </row>
    <row r="58" spans="1:5" ht="306">
      <c r="A58" t="s">
        <v>57</v>
      </c>
      <c r="E58" s="35" t="s">
        <v>596</v>
      </c>
    </row>
    <row r="59" spans="1:16" ht="12.75">
      <c r="A59" s="24" t="s">
        <v>48</v>
      </c>
      <c s="29" t="s">
        <v>91</v>
      </c>
      <c s="29" t="s">
        <v>311</v>
      </c>
      <c s="24" t="s">
        <v>50</v>
      </c>
      <c s="30" t="s">
        <v>312</v>
      </c>
      <c s="31" t="s">
        <v>211</v>
      </c>
      <c s="32">
        <v>162.319</v>
      </c>
      <c s="33">
        <v>0</v>
      </c>
      <c s="33">
        <f>ROUND(ROUND(H59,2)*ROUND(G59,3),2)</f>
      </c>
      <c r="O59">
        <f>(I59*21)/100</f>
      </c>
      <c t="s">
        <v>26</v>
      </c>
    </row>
    <row r="60" spans="1:5" ht="51">
      <c r="A60" s="34" t="s">
        <v>53</v>
      </c>
      <c r="E60" s="35" t="s">
        <v>597</v>
      </c>
    </row>
    <row r="61" spans="1:5" ht="12.75">
      <c r="A61" s="36" t="s">
        <v>55</v>
      </c>
      <c r="E61" s="37" t="s">
        <v>598</v>
      </c>
    </row>
    <row r="62" spans="1:5" ht="318.75">
      <c r="A62" t="s">
        <v>57</v>
      </c>
      <c r="E62" s="35" t="s">
        <v>219</v>
      </c>
    </row>
    <row r="63" spans="1:16" ht="12.75">
      <c r="A63" s="24" t="s">
        <v>48</v>
      </c>
      <c s="29" t="s">
        <v>95</v>
      </c>
      <c s="29" t="s">
        <v>315</v>
      </c>
      <c s="24" t="s">
        <v>50</v>
      </c>
      <c s="30" t="s">
        <v>316</v>
      </c>
      <c s="31" t="s">
        <v>211</v>
      </c>
      <c s="32">
        <v>8.543</v>
      </c>
      <c s="33">
        <v>0</v>
      </c>
      <c s="33">
        <f>ROUND(ROUND(H63,2)*ROUND(G63,3),2)</f>
      </c>
      <c r="O63">
        <f>(I63*21)/100</f>
      </c>
      <c t="s">
        <v>26</v>
      </c>
    </row>
    <row r="64" spans="1:5" ht="51">
      <c r="A64" s="34" t="s">
        <v>53</v>
      </c>
      <c r="E64" s="35" t="s">
        <v>599</v>
      </c>
    </row>
    <row r="65" spans="1:5" ht="12.75">
      <c r="A65" s="36" t="s">
        <v>55</v>
      </c>
      <c r="E65" s="37" t="s">
        <v>600</v>
      </c>
    </row>
    <row r="66" spans="1:5" ht="318.75">
      <c r="A66" t="s">
        <v>57</v>
      </c>
      <c r="E66" s="35" t="s">
        <v>319</v>
      </c>
    </row>
    <row r="67" spans="1:16" ht="12.75">
      <c r="A67" s="24" t="s">
        <v>48</v>
      </c>
      <c s="29" t="s">
        <v>97</v>
      </c>
      <c s="29" t="s">
        <v>320</v>
      </c>
      <c s="24" t="s">
        <v>50</v>
      </c>
      <c s="30" t="s">
        <v>321</v>
      </c>
      <c s="31" t="s">
        <v>211</v>
      </c>
      <c s="32">
        <v>8.6</v>
      </c>
      <c s="33">
        <v>0</v>
      </c>
      <c s="33">
        <f>ROUND(ROUND(H67,2)*ROUND(G67,3),2)</f>
      </c>
      <c r="O67">
        <f>(I67*21)/100</f>
      </c>
      <c t="s">
        <v>26</v>
      </c>
    </row>
    <row r="68" spans="1:5" ht="38.25">
      <c r="A68" s="34" t="s">
        <v>53</v>
      </c>
      <c r="E68" s="35" t="s">
        <v>322</v>
      </c>
    </row>
    <row r="69" spans="1:5" ht="12.75">
      <c r="A69" s="36" t="s">
        <v>55</v>
      </c>
      <c r="E69" s="37" t="s">
        <v>601</v>
      </c>
    </row>
    <row r="70" spans="1:5" ht="229.5">
      <c r="A70" t="s">
        <v>57</v>
      </c>
      <c r="E70" s="35" t="s">
        <v>324</v>
      </c>
    </row>
    <row r="71" spans="1:16" ht="12.75">
      <c r="A71" s="24" t="s">
        <v>48</v>
      </c>
      <c s="29" t="s">
        <v>99</v>
      </c>
      <c s="29" t="s">
        <v>220</v>
      </c>
      <c s="24" t="s">
        <v>50</v>
      </c>
      <c s="30" t="s">
        <v>221</v>
      </c>
      <c s="31" t="s">
        <v>222</v>
      </c>
      <c s="32">
        <v>633.638</v>
      </c>
      <c s="33">
        <v>0</v>
      </c>
      <c s="33">
        <f>ROUND(ROUND(H71,2)*ROUND(G71,3),2)</f>
      </c>
      <c r="O71">
        <f>(I71*21)/100</f>
      </c>
      <c t="s">
        <v>26</v>
      </c>
    </row>
    <row r="72" spans="1:5" ht="63.75">
      <c r="A72" s="34" t="s">
        <v>53</v>
      </c>
      <c r="E72" s="35" t="s">
        <v>602</v>
      </c>
    </row>
    <row r="73" spans="1:5" ht="38.25">
      <c r="A73" s="36" t="s">
        <v>55</v>
      </c>
      <c r="E73" s="37" t="s">
        <v>603</v>
      </c>
    </row>
    <row r="74" spans="1:5" ht="25.5">
      <c r="A74" t="s">
        <v>57</v>
      </c>
      <c r="E74" s="35" t="s">
        <v>225</v>
      </c>
    </row>
    <row r="75" spans="1:16" ht="12.75">
      <c r="A75" s="24" t="s">
        <v>48</v>
      </c>
      <c s="29" t="s">
        <v>101</v>
      </c>
      <c s="29" t="s">
        <v>604</v>
      </c>
      <c s="24" t="s">
        <v>50</v>
      </c>
      <c s="30" t="s">
        <v>605</v>
      </c>
      <c s="31" t="s">
        <v>222</v>
      </c>
      <c s="32">
        <v>28.967</v>
      </c>
      <c s="33">
        <v>0</v>
      </c>
      <c s="33">
        <f>ROUND(ROUND(H75,2)*ROUND(G75,3),2)</f>
      </c>
      <c r="O75">
        <f>(I75*21)/100</f>
      </c>
      <c t="s">
        <v>26</v>
      </c>
    </row>
    <row r="76" spans="1:5" ht="25.5">
      <c r="A76" s="34" t="s">
        <v>53</v>
      </c>
      <c r="E76" s="35" t="s">
        <v>606</v>
      </c>
    </row>
    <row r="77" spans="1:5" ht="12.75">
      <c r="A77" s="36" t="s">
        <v>55</v>
      </c>
      <c r="E77" s="37" t="s">
        <v>607</v>
      </c>
    </row>
    <row r="78" spans="1:5" ht="12.75">
      <c r="A78" t="s">
        <v>57</v>
      </c>
      <c r="E78" s="35" t="s">
        <v>608</v>
      </c>
    </row>
    <row r="79" spans="1:16" ht="12.75">
      <c r="A79" s="24" t="s">
        <v>48</v>
      </c>
      <c s="29" t="s">
        <v>105</v>
      </c>
      <c s="29" t="s">
        <v>609</v>
      </c>
      <c s="24" t="s">
        <v>50</v>
      </c>
      <c s="30" t="s">
        <v>610</v>
      </c>
      <c s="31" t="s">
        <v>222</v>
      </c>
      <c s="32">
        <v>28.967</v>
      </c>
      <c s="33">
        <v>0</v>
      </c>
      <c s="33">
        <f>ROUND(ROUND(H79,2)*ROUND(G79,3),2)</f>
      </c>
      <c r="O79">
        <f>(I79*21)/100</f>
      </c>
      <c t="s">
        <v>26</v>
      </c>
    </row>
    <row r="80" spans="1:5" ht="38.25">
      <c r="A80" s="34" t="s">
        <v>53</v>
      </c>
      <c r="E80" s="35" t="s">
        <v>611</v>
      </c>
    </row>
    <row r="81" spans="1:5" ht="12.75">
      <c r="A81" s="36" t="s">
        <v>55</v>
      </c>
      <c r="E81" s="37" t="s">
        <v>607</v>
      </c>
    </row>
    <row r="82" spans="1:5" ht="38.25">
      <c r="A82" t="s">
        <v>57</v>
      </c>
      <c r="E82" s="35" t="s">
        <v>612</v>
      </c>
    </row>
    <row r="83" spans="1:16" ht="12.75">
      <c r="A83" s="24" t="s">
        <v>48</v>
      </c>
      <c s="29" t="s">
        <v>110</v>
      </c>
      <c s="29" t="s">
        <v>613</v>
      </c>
      <c s="24" t="s">
        <v>50</v>
      </c>
      <c s="30" t="s">
        <v>614</v>
      </c>
      <c s="31" t="s">
        <v>222</v>
      </c>
      <c s="32">
        <v>28.967</v>
      </c>
      <c s="33">
        <v>0</v>
      </c>
      <c s="33">
        <f>ROUND(ROUND(H83,2)*ROUND(G83,3),2)</f>
      </c>
      <c r="O83">
        <f>(I83*21)/100</f>
      </c>
      <c t="s">
        <v>26</v>
      </c>
    </row>
    <row r="84" spans="1:5" ht="25.5">
      <c r="A84" s="34" t="s">
        <v>53</v>
      </c>
      <c r="E84" s="35" t="s">
        <v>615</v>
      </c>
    </row>
    <row r="85" spans="1:5" ht="12.75">
      <c r="A85" s="36" t="s">
        <v>55</v>
      </c>
      <c r="E85" s="37" t="s">
        <v>607</v>
      </c>
    </row>
    <row r="86" spans="1:5" ht="25.5">
      <c r="A86" t="s">
        <v>57</v>
      </c>
      <c r="E86" s="35" t="s">
        <v>616</v>
      </c>
    </row>
    <row r="87" spans="1:16" ht="12.75">
      <c r="A87" s="24" t="s">
        <v>48</v>
      </c>
      <c s="29" t="s">
        <v>114</v>
      </c>
      <c s="29" t="s">
        <v>617</v>
      </c>
      <c s="24" t="s">
        <v>50</v>
      </c>
      <c s="30" t="s">
        <v>618</v>
      </c>
      <c s="31" t="s">
        <v>222</v>
      </c>
      <c s="32">
        <v>28.967</v>
      </c>
      <c s="33">
        <v>0</v>
      </c>
      <c s="33">
        <f>ROUND(ROUND(H87,2)*ROUND(G87,3),2)</f>
      </c>
      <c r="O87">
        <f>(I87*21)/100</f>
      </c>
      <c t="s">
        <v>26</v>
      </c>
    </row>
    <row r="88" spans="1:5" ht="25.5">
      <c r="A88" s="34" t="s">
        <v>53</v>
      </c>
      <c r="E88" s="35" t="s">
        <v>619</v>
      </c>
    </row>
    <row r="89" spans="1:5" ht="12.75">
      <c r="A89" s="36" t="s">
        <v>55</v>
      </c>
      <c r="E89" s="37" t="s">
        <v>607</v>
      </c>
    </row>
    <row r="90" spans="1:5" ht="38.25">
      <c r="A90" t="s">
        <v>57</v>
      </c>
      <c r="E90" s="35" t="s">
        <v>620</v>
      </c>
    </row>
    <row r="91" spans="1:16" ht="12.75">
      <c r="A91" s="24" t="s">
        <v>48</v>
      </c>
      <c s="29" t="s">
        <v>120</v>
      </c>
      <c s="29" t="s">
        <v>621</v>
      </c>
      <c s="24" t="s">
        <v>50</v>
      </c>
      <c s="30" t="s">
        <v>622</v>
      </c>
      <c s="31" t="s">
        <v>222</v>
      </c>
      <c s="32">
        <v>28</v>
      </c>
      <c s="33">
        <v>0</v>
      </c>
      <c s="33">
        <f>ROUND(ROUND(H91,2)*ROUND(G91,3),2)</f>
      </c>
      <c r="O91">
        <f>(I91*21)/100</f>
      </c>
      <c t="s">
        <v>26</v>
      </c>
    </row>
    <row r="92" spans="1:5" ht="38.25">
      <c r="A92" s="34" t="s">
        <v>53</v>
      </c>
      <c r="E92" s="35" t="s">
        <v>623</v>
      </c>
    </row>
    <row r="93" spans="1:5" ht="12.75">
      <c r="A93" s="36" t="s">
        <v>55</v>
      </c>
      <c r="E93" s="37" t="s">
        <v>624</v>
      </c>
    </row>
    <row r="94" spans="1:5" ht="38.25">
      <c r="A94" t="s">
        <v>57</v>
      </c>
      <c r="E94" s="35" t="s">
        <v>625</v>
      </c>
    </row>
    <row r="95" spans="1:18" ht="12.75" customHeight="1">
      <c r="A95" s="6" t="s">
        <v>46</v>
      </c>
      <c s="6"/>
      <c s="40" t="s">
        <v>38</v>
      </c>
      <c s="6"/>
      <c s="27" t="s">
        <v>226</v>
      </c>
      <c s="6"/>
      <c s="6"/>
      <c s="6"/>
      <c s="41">
        <f>0+Q95</f>
      </c>
      <c r="O95">
        <f>0+R95</f>
      </c>
      <c r="Q95">
        <f>0+I96+I100+I104+I108+I112+I116+I120+I124+I128</f>
      </c>
      <c>
        <f>0+O96+O100+O104+O108+O112+O116+O120+O124+O128</f>
      </c>
    </row>
    <row r="96" spans="1:16" ht="12.75">
      <c r="A96" s="24" t="s">
        <v>48</v>
      </c>
      <c s="29" t="s">
        <v>362</v>
      </c>
      <c s="29" t="s">
        <v>357</v>
      </c>
      <c s="24" t="s">
        <v>50</v>
      </c>
      <c s="30" t="s">
        <v>358</v>
      </c>
      <c s="31" t="s">
        <v>211</v>
      </c>
      <c s="32">
        <v>17.889</v>
      </c>
      <c s="33">
        <v>0</v>
      </c>
      <c s="33">
        <f>ROUND(ROUND(H96,2)*ROUND(G96,3),2)</f>
      </c>
      <c r="O96">
        <f>(I96*21)/100</f>
      </c>
      <c t="s">
        <v>26</v>
      </c>
    </row>
    <row r="97" spans="1:5" ht="38.25">
      <c r="A97" s="34" t="s">
        <v>53</v>
      </c>
      <c r="E97" s="35" t="s">
        <v>359</v>
      </c>
    </row>
    <row r="98" spans="1:5" ht="12.75">
      <c r="A98" s="36" t="s">
        <v>55</v>
      </c>
      <c r="E98" s="37" t="s">
        <v>626</v>
      </c>
    </row>
    <row r="99" spans="1:5" ht="127.5">
      <c r="A99" t="s">
        <v>57</v>
      </c>
      <c r="E99" s="35" t="s">
        <v>361</v>
      </c>
    </row>
    <row r="100" spans="1:16" ht="12.75">
      <c r="A100" s="24" t="s">
        <v>48</v>
      </c>
      <c s="29" t="s">
        <v>367</v>
      </c>
      <c s="29" t="s">
        <v>363</v>
      </c>
      <c s="24" t="s">
        <v>50</v>
      </c>
      <c s="30" t="s">
        <v>364</v>
      </c>
      <c s="31" t="s">
        <v>222</v>
      </c>
      <c s="32">
        <v>119.259</v>
      </c>
      <c s="33">
        <v>0</v>
      </c>
      <c s="33">
        <f>ROUND(ROUND(H100,2)*ROUND(G100,3),2)</f>
      </c>
      <c r="O100">
        <f>(I100*21)/100</f>
      </c>
      <c t="s">
        <v>26</v>
      </c>
    </row>
    <row r="101" spans="1:5" ht="25.5">
      <c r="A101" s="34" t="s">
        <v>53</v>
      </c>
      <c r="E101" s="35" t="s">
        <v>627</v>
      </c>
    </row>
    <row r="102" spans="1:5" ht="12.75">
      <c r="A102" s="36" t="s">
        <v>55</v>
      </c>
      <c r="E102" s="37" t="s">
        <v>628</v>
      </c>
    </row>
    <row r="103" spans="1:5" ht="51">
      <c r="A103" t="s">
        <v>57</v>
      </c>
      <c r="E103" s="35" t="s">
        <v>230</v>
      </c>
    </row>
    <row r="104" spans="1:16" ht="12.75">
      <c r="A104" s="24" t="s">
        <v>48</v>
      </c>
      <c s="29" t="s">
        <v>372</v>
      </c>
      <c s="29" t="s">
        <v>629</v>
      </c>
      <c s="24" t="s">
        <v>50</v>
      </c>
      <c s="30" t="s">
        <v>630</v>
      </c>
      <c s="31" t="s">
        <v>222</v>
      </c>
      <c s="32">
        <v>514.379</v>
      </c>
      <c s="33">
        <v>0</v>
      </c>
      <c s="33">
        <f>ROUND(ROUND(H104,2)*ROUND(G104,3),2)</f>
      </c>
      <c r="O104">
        <f>(I104*21)/100</f>
      </c>
      <c t="s">
        <v>26</v>
      </c>
    </row>
    <row r="105" spans="1:5" ht="25.5">
      <c r="A105" s="34" t="s">
        <v>53</v>
      </c>
      <c r="E105" s="35" t="s">
        <v>631</v>
      </c>
    </row>
    <row r="106" spans="1:5" ht="12.75">
      <c r="A106" s="36" t="s">
        <v>55</v>
      </c>
      <c r="E106" s="37" t="s">
        <v>632</v>
      </c>
    </row>
    <row r="107" spans="1:5" ht="51">
      <c r="A107" t="s">
        <v>57</v>
      </c>
      <c r="E107" s="35" t="s">
        <v>230</v>
      </c>
    </row>
    <row r="108" spans="1:16" ht="12.75">
      <c r="A108" s="24" t="s">
        <v>48</v>
      </c>
      <c s="29" t="s">
        <v>378</v>
      </c>
      <c s="29" t="s">
        <v>633</v>
      </c>
      <c s="24" t="s">
        <v>50</v>
      </c>
      <c s="30" t="s">
        <v>634</v>
      </c>
      <c s="31" t="s">
        <v>222</v>
      </c>
      <c s="32">
        <v>0.582</v>
      </c>
      <c s="33">
        <v>0</v>
      </c>
      <c s="33">
        <f>ROUND(ROUND(H108,2)*ROUND(G108,3),2)</f>
      </c>
      <c r="O108">
        <f>(I108*21)/100</f>
      </c>
      <c t="s">
        <v>26</v>
      </c>
    </row>
    <row r="109" spans="1:5" ht="51">
      <c r="A109" s="34" t="s">
        <v>53</v>
      </c>
      <c r="E109" s="35" t="s">
        <v>635</v>
      </c>
    </row>
    <row r="110" spans="1:5" ht="12.75">
      <c r="A110" s="36" t="s">
        <v>55</v>
      </c>
      <c r="E110" s="37" t="s">
        <v>636</v>
      </c>
    </row>
    <row r="111" spans="1:5" ht="153">
      <c r="A111" t="s">
        <v>57</v>
      </c>
      <c r="E111" s="35" t="s">
        <v>415</v>
      </c>
    </row>
    <row r="112" spans="1:16" ht="12.75">
      <c r="A112" s="24" t="s">
        <v>48</v>
      </c>
      <c s="29" t="s">
        <v>383</v>
      </c>
      <c s="29" t="s">
        <v>637</v>
      </c>
      <c s="24" t="s">
        <v>50</v>
      </c>
      <c s="30" t="s">
        <v>638</v>
      </c>
      <c s="31" t="s">
        <v>222</v>
      </c>
      <c s="32">
        <v>418.075</v>
      </c>
      <c s="33">
        <v>0</v>
      </c>
      <c s="33">
        <f>ROUND(ROUND(H112,2)*ROUND(G112,3),2)</f>
      </c>
      <c r="O112">
        <f>(I112*21)/100</f>
      </c>
      <c t="s">
        <v>26</v>
      </c>
    </row>
    <row r="113" spans="1:5" ht="140.25">
      <c r="A113" s="34" t="s">
        <v>53</v>
      </c>
      <c r="E113" s="35" t="s">
        <v>639</v>
      </c>
    </row>
    <row r="114" spans="1:5" ht="38.25">
      <c r="A114" s="36" t="s">
        <v>55</v>
      </c>
      <c r="E114" s="37" t="s">
        <v>640</v>
      </c>
    </row>
    <row r="115" spans="1:5" ht="153">
      <c r="A115" t="s">
        <v>57</v>
      </c>
      <c r="E115" s="35" t="s">
        <v>415</v>
      </c>
    </row>
    <row r="116" spans="1:16" ht="12.75">
      <c r="A116" s="24" t="s">
        <v>48</v>
      </c>
      <c s="29" t="s">
        <v>389</v>
      </c>
      <c s="29" t="s">
        <v>411</v>
      </c>
      <c s="24" t="s">
        <v>50</v>
      </c>
      <c s="30" t="s">
        <v>412</v>
      </c>
      <c s="31" t="s">
        <v>222</v>
      </c>
      <c s="32">
        <v>107.372</v>
      </c>
      <c s="33">
        <v>0</v>
      </c>
      <c s="33">
        <f>ROUND(ROUND(H116,2)*ROUND(G116,3),2)</f>
      </c>
      <c r="O116">
        <f>(I116*21)/100</f>
      </c>
      <c t="s">
        <v>26</v>
      </c>
    </row>
    <row r="117" spans="1:5" ht="140.25">
      <c r="A117" s="34" t="s">
        <v>53</v>
      </c>
      <c r="E117" s="35" t="s">
        <v>641</v>
      </c>
    </row>
    <row r="118" spans="1:5" ht="38.25">
      <c r="A118" s="36" t="s">
        <v>55</v>
      </c>
      <c r="E118" s="37" t="s">
        <v>642</v>
      </c>
    </row>
    <row r="119" spans="1:5" ht="153">
      <c r="A119" t="s">
        <v>57</v>
      </c>
      <c r="E119" s="35" t="s">
        <v>415</v>
      </c>
    </row>
    <row r="120" spans="1:16" ht="25.5">
      <c r="A120" s="24" t="s">
        <v>48</v>
      </c>
      <c s="29" t="s">
        <v>395</v>
      </c>
      <c s="29" t="s">
        <v>643</v>
      </c>
      <c s="24" t="s">
        <v>50</v>
      </c>
      <c s="30" t="s">
        <v>644</v>
      </c>
      <c s="31" t="s">
        <v>222</v>
      </c>
      <c s="32">
        <v>11.887</v>
      </c>
      <c s="33">
        <v>0</v>
      </c>
      <c s="33">
        <f>ROUND(ROUND(H120,2)*ROUND(G120,3),2)</f>
      </c>
      <c r="O120">
        <f>(I120*21)/100</f>
      </c>
      <c t="s">
        <v>26</v>
      </c>
    </row>
    <row r="121" spans="1:5" ht="63.75">
      <c r="A121" s="34" t="s">
        <v>53</v>
      </c>
      <c r="E121" s="35" t="s">
        <v>645</v>
      </c>
    </row>
    <row r="122" spans="1:5" ht="12.75">
      <c r="A122" s="36" t="s">
        <v>55</v>
      </c>
      <c r="E122" s="37" t="s">
        <v>646</v>
      </c>
    </row>
    <row r="123" spans="1:5" ht="153">
      <c r="A123" t="s">
        <v>57</v>
      </c>
      <c r="E123" s="35" t="s">
        <v>415</v>
      </c>
    </row>
    <row r="124" spans="1:16" ht="25.5">
      <c r="A124" s="24" t="s">
        <v>48</v>
      </c>
      <c s="29" t="s">
        <v>401</v>
      </c>
      <c s="29" t="s">
        <v>647</v>
      </c>
      <c s="24" t="s">
        <v>50</v>
      </c>
      <c s="30" t="s">
        <v>648</v>
      </c>
      <c s="31" t="s">
        <v>222</v>
      </c>
      <c s="32">
        <v>9.437</v>
      </c>
      <c s="33">
        <v>0</v>
      </c>
      <c s="33">
        <f>ROUND(ROUND(H124,2)*ROUND(G124,3),2)</f>
      </c>
      <c r="O124">
        <f>(I124*21)/100</f>
      </c>
      <c t="s">
        <v>26</v>
      </c>
    </row>
    <row r="125" spans="1:5" ht="140.25">
      <c r="A125" s="34" t="s">
        <v>53</v>
      </c>
      <c r="E125" s="35" t="s">
        <v>649</v>
      </c>
    </row>
    <row r="126" spans="1:5" ht="38.25">
      <c r="A126" s="36" t="s">
        <v>55</v>
      </c>
      <c r="E126" s="37" t="s">
        <v>650</v>
      </c>
    </row>
    <row r="127" spans="1:5" ht="153">
      <c r="A127" t="s">
        <v>57</v>
      </c>
      <c r="E127" s="35" t="s">
        <v>415</v>
      </c>
    </row>
    <row r="128" spans="1:16" ht="12.75">
      <c r="A128" s="24" t="s">
        <v>48</v>
      </c>
      <c s="29" t="s">
        <v>406</v>
      </c>
      <c s="29" t="s">
        <v>422</v>
      </c>
      <c s="24" t="s">
        <v>50</v>
      </c>
      <c s="30" t="s">
        <v>423</v>
      </c>
      <c s="31" t="s">
        <v>222</v>
      </c>
      <c s="32">
        <v>86.285</v>
      </c>
      <c s="33">
        <v>0</v>
      </c>
      <c s="33">
        <f>ROUND(ROUND(H128,2)*ROUND(G128,3),2)</f>
      </c>
      <c r="O128">
        <f>(I128*21)/100</f>
      </c>
      <c t="s">
        <v>26</v>
      </c>
    </row>
    <row r="129" spans="1:5" ht="140.25">
      <c r="A129" s="34" t="s">
        <v>53</v>
      </c>
      <c r="E129" s="35" t="s">
        <v>651</v>
      </c>
    </row>
    <row r="130" spans="1:5" ht="38.25">
      <c r="A130" s="36" t="s">
        <v>55</v>
      </c>
      <c r="E130" s="37" t="s">
        <v>652</v>
      </c>
    </row>
    <row r="131" spans="1:5" ht="89.25">
      <c r="A131" t="s">
        <v>57</v>
      </c>
      <c r="E131" s="35" t="s">
        <v>426</v>
      </c>
    </row>
    <row r="132" spans="1:18" ht="12.75" customHeight="1">
      <c r="A132" s="6" t="s">
        <v>46</v>
      </c>
      <c s="6"/>
      <c s="40" t="s">
        <v>43</v>
      </c>
      <c s="6"/>
      <c s="27" t="s">
        <v>130</v>
      </c>
      <c s="6"/>
      <c s="6"/>
      <c s="6"/>
      <c s="41">
        <f>0+Q132</f>
      </c>
      <c r="O132">
        <f>0+R132</f>
      </c>
      <c r="Q132">
        <f>0+I133+I137+I141+I145</f>
      </c>
      <c>
        <f>0+O133+O137+O141+O145</f>
      </c>
    </row>
    <row r="133" spans="1:16" ht="12.75">
      <c r="A133" s="24" t="s">
        <v>48</v>
      </c>
      <c s="29" t="s">
        <v>410</v>
      </c>
      <c s="29" t="s">
        <v>653</v>
      </c>
      <c s="24" t="s">
        <v>50</v>
      </c>
      <c s="30" t="s">
        <v>654</v>
      </c>
      <c s="31" t="s">
        <v>243</v>
      </c>
      <c s="32">
        <v>87.685</v>
      </c>
      <c s="33">
        <v>0</v>
      </c>
      <c s="33">
        <f>ROUND(ROUND(H133,2)*ROUND(G133,3),2)</f>
      </c>
      <c r="O133">
        <f>(I133*21)/100</f>
      </c>
      <c t="s">
        <v>26</v>
      </c>
    </row>
    <row r="134" spans="1:5" ht="51">
      <c r="A134" s="34" t="s">
        <v>53</v>
      </c>
      <c r="E134" s="35" t="s">
        <v>655</v>
      </c>
    </row>
    <row r="135" spans="1:5" ht="12.75">
      <c r="A135" s="36" t="s">
        <v>55</v>
      </c>
      <c r="E135" s="37" t="s">
        <v>656</v>
      </c>
    </row>
    <row r="136" spans="1:5" ht="51">
      <c r="A136" t="s">
        <v>57</v>
      </c>
      <c r="E136" s="35" t="s">
        <v>503</v>
      </c>
    </row>
    <row r="137" spans="1:16" ht="12.75">
      <c r="A137" s="24" t="s">
        <v>48</v>
      </c>
      <c s="29" t="s">
        <v>416</v>
      </c>
      <c s="29" t="s">
        <v>499</v>
      </c>
      <c s="24" t="s">
        <v>50</v>
      </c>
      <c s="30" t="s">
        <v>500</v>
      </c>
      <c s="31" t="s">
        <v>243</v>
      </c>
      <c s="32">
        <v>13.82</v>
      </c>
      <c s="33">
        <v>0</v>
      </c>
      <c s="33">
        <f>ROUND(ROUND(H137,2)*ROUND(G137,3),2)</f>
      </c>
      <c r="O137">
        <f>(I137*21)/100</f>
      </c>
      <c t="s">
        <v>26</v>
      </c>
    </row>
    <row r="138" spans="1:5" ht="51">
      <c r="A138" s="34" t="s">
        <v>53</v>
      </c>
      <c r="E138" s="35" t="s">
        <v>657</v>
      </c>
    </row>
    <row r="139" spans="1:5" ht="12.75">
      <c r="A139" s="36" t="s">
        <v>55</v>
      </c>
      <c r="E139" s="37" t="s">
        <v>658</v>
      </c>
    </row>
    <row r="140" spans="1:5" ht="51">
      <c r="A140" t="s">
        <v>57</v>
      </c>
      <c r="E140" s="35" t="s">
        <v>503</v>
      </c>
    </row>
    <row r="141" spans="1:16" ht="12.75">
      <c r="A141" s="24" t="s">
        <v>48</v>
      </c>
      <c s="29" t="s">
        <v>421</v>
      </c>
      <c s="29" t="s">
        <v>505</v>
      </c>
      <c s="24" t="s">
        <v>50</v>
      </c>
      <c s="30" t="s">
        <v>506</v>
      </c>
      <c s="31" t="s">
        <v>243</v>
      </c>
      <c s="32">
        <v>4.565</v>
      </c>
      <c s="33">
        <v>0</v>
      </c>
      <c s="33">
        <f>ROUND(ROUND(H141,2)*ROUND(G141,3),2)</f>
      </c>
      <c r="O141">
        <f>(I141*21)/100</f>
      </c>
      <c t="s">
        <v>26</v>
      </c>
    </row>
    <row r="142" spans="1:5" ht="25.5">
      <c r="A142" s="34" t="s">
        <v>53</v>
      </c>
      <c r="E142" s="35" t="s">
        <v>659</v>
      </c>
    </row>
    <row r="143" spans="1:5" ht="12.75">
      <c r="A143" s="36" t="s">
        <v>55</v>
      </c>
      <c r="E143" s="37" t="s">
        <v>660</v>
      </c>
    </row>
    <row r="144" spans="1:5" ht="25.5">
      <c r="A144" t="s">
        <v>57</v>
      </c>
      <c r="E144" s="35" t="s">
        <v>508</v>
      </c>
    </row>
    <row r="145" spans="1:16" ht="12.75">
      <c r="A145" s="24" t="s">
        <v>48</v>
      </c>
      <c s="29" t="s">
        <v>427</v>
      </c>
      <c s="29" t="s">
        <v>541</v>
      </c>
      <c s="24" t="s">
        <v>50</v>
      </c>
      <c s="30" t="s">
        <v>542</v>
      </c>
      <c s="31" t="s">
        <v>211</v>
      </c>
      <c s="32">
        <v>7.392</v>
      </c>
      <c s="33">
        <v>0</v>
      </c>
      <c s="33">
        <f>ROUND(ROUND(H145,2)*ROUND(G145,3),2)</f>
      </c>
      <c r="O145">
        <f>(I145*21)/100</f>
      </c>
      <c t="s">
        <v>26</v>
      </c>
    </row>
    <row r="146" spans="1:5" ht="51">
      <c r="A146" s="34" t="s">
        <v>53</v>
      </c>
      <c r="E146" s="35" t="s">
        <v>661</v>
      </c>
    </row>
    <row r="147" spans="1:5" ht="12.75">
      <c r="A147" s="36" t="s">
        <v>55</v>
      </c>
      <c r="E147" s="37" t="s">
        <v>662</v>
      </c>
    </row>
    <row r="148" spans="1:5" ht="102">
      <c r="A148" t="s">
        <v>57</v>
      </c>
      <c r="E148" s="35" t="s">
        <v>545</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8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0+O9+O18+O67+O76</f>
      </c>
      <c t="s">
        <v>25</v>
      </c>
    </row>
    <row r="3" spans="1:16" ht="15" customHeight="1">
      <c r="A3" t="s">
        <v>11</v>
      </c>
      <c s="12" t="s">
        <v>13</v>
      </c>
      <c s="13" t="s">
        <v>14</v>
      </c>
      <c s="1"/>
      <c s="14" t="s">
        <v>15</v>
      </c>
      <c s="1"/>
      <c s="9"/>
      <c s="8" t="s">
        <v>663</v>
      </c>
      <c s="38">
        <f>0+I9+I18+I67+I76</f>
      </c>
      <c r="O3" t="s">
        <v>22</v>
      </c>
      <c t="s">
        <v>26</v>
      </c>
    </row>
    <row r="4" spans="1:16" ht="15" customHeight="1">
      <c r="A4" t="s">
        <v>16</v>
      </c>
      <c s="12" t="s">
        <v>17</v>
      </c>
      <c s="13" t="s">
        <v>267</v>
      </c>
      <c s="1"/>
      <c s="14" t="s">
        <v>268</v>
      </c>
      <c s="1"/>
      <c s="1"/>
      <c s="11"/>
      <c s="11"/>
      <c r="O4" t="s">
        <v>23</v>
      </c>
      <c t="s">
        <v>26</v>
      </c>
    </row>
    <row r="5" spans="1:16" ht="12.75" customHeight="1">
      <c r="A5" t="s">
        <v>20</v>
      </c>
      <c s="16" t="s">
        <v>21</v>
      </c>
      <c s="17" t="s">
        <v>663</v>
      </c>
      <c s="6"/>
      <c s="18" t="s">
        <v>664</v>
      </c>
      <c s="6"/>
      <c s="6"/>
      <c s="6"/>
      <c s="6"/>
      <c r="O5" t="s">
        <v>24</v>
      </c>
      <c t="s">
        <v>26</v>
      </c>
    </row>
    <row r="6" spans="1:9" ht="12.75" customHeight="1">
      <c r="A6" s="15" t="s">
        <v>29</v>
      </c>
      <c s="15" t="s">
        <v>31</v>
      </c>
      <c s="15" t="s">
        <v>33</v>
      </c>
      <c s="15" t="s">
        <v>34</v>
      </c>
      <c s="15" t="s">
        <v>35</v>
      </c>
      <c s="15" t="s">
        <v>37</v>
      </c>
      <c s="15" t="s">
        <v>39</v>
      </c>
      <c s="15" t="s">
        <v>41</v>
      </c>
      <c s="15"/>
    </row>
    <row r="7" spans="1:9" ht="12.75" customHeight="1">
      <c r="A7" s="15"/>
      <c s="15"/>
      <c s="15"/>
      <c s="15"/>
      <c s="15"/>
      <c s="15"/>
      <c s="15"/>
      <c s="15" t="s">
        <v>42</v>
      </c>
      <c s="15" t="s">
        <v>44</v>
      </c>
    </row>
    <row r="8" spans="1:9" ht="12.75" customHeight="1">
      <c r="A8" s="15" t="s">
        <v>30</v>
      </c>
      <c s="15" t="s">
        <v>32</v>
      </c>
      <c s="15" t="s">
        <v>26</v>
      </c>
      <c s="15" t="s">
        <v>25</v>
      </c>
      <c s="15" t="s">
        <v>36</v>
      </c>
      <c s="15" t="s">
        <v>38</v>
      </c>
      <c s="15" t="s">
        <v>40</v>
      </c>
      <c s="15" t="s">
        <v>43</v>
      </c>
      <c s="15" t="s">
        <v>45</v>
      </c>
    </row>
    <row r="9" spans="1:18" ht="12.75" customHeight="1">
      <c r="A9" s="25" t="s">
        <v>46</v>
      </c>
      <c s="25"/>
      <c s="26" t="s">
        <v>30</v>
      </c>
      <c s="25"/>
      <c s="27" t="s">
        <v>47</v>
      </c>
      <c s="25"/>
      <c s="25"/>
      <c s="25"/>
      <c s="28">
        <f>0+Q9</f>
      </c>
      <c r="O9">
        <f>0+R9</f>
      </c>
      <c r="Q9">
        <f>0+I10+I14</f>
      </c>
      <c>
        <f>0+O10+O14</f>
      </c>
    </row>
    <row r="10" spans="1:16" ht="12.75">
      <c r="A10" s="24" t="s">
        <v>48</v>
      </c>
      <c s="29" t="s">
        <v>32</v>
      </c>
      <c s="29" t="s">
        <v>271</v>
      </c>
      <c s="24" t="s">
        <v>67</v>
      </c>
      <c s="30" t="s">
        <v>272</v>
      </c>
      <c s="31" t="s">
        <v>273</v>
      </c>
      <c s="32">
        <v>8.818</v>
      </c>
      <c s="33">
        <v>0</v>
      </c>
      <c s="33">
        <f>ROUND(ROUND(H10,2)*ROUND(G10,3),2)</f>
      </c>
      <c r="O10">
        <f>(I10*21)/100</f>
      </c>
      <c t="s">
        <v>26</v>
      </c>
    </row>
    <row r="11" spans="1:5" ht="25.5">
      <c r="A11" s="34" t="s">
        <v>53</v>
      </c>
      <c r="E11" s="35" t="s">
        <v>665</v>
      </c>
    </row>
    <row r="12" spans="1:5" ht="12.75">
      <c r="A12" s="36" t="s">
        <v>55</v>
      </c>
      <c r="E12" s="37" t="s">
        <v>666</v>
      </c>
    </row>
    <row r="13" spans="1:5" ht="25.5">
      <c r="A13" t="s">
        <v>57</v>
      </c>
      <c r="E13" s="35" t="s">
        <v>276</v>
      </c>
    </row>
    <row r="14" spans="1:16" ht="12.75">
      <c r="A14" s="24" t="s">
        <v>48</v>
      </c>
      <c s="29" t="s">
        <v>26</v>
      </c>
      <c s="29" t="s">
        <v>271</v>
      </c>
      <c s="24" t="s">
        <v>72</v>
      </c>
      <c s="30" t="s">
        <v>272</v>
      </c>
      <c s="31" t="s">
        <v>273</v>
      </c>
      <c s="32">
        <v>9.402</v>
      </c>
      <c s="33">
        <v>0</v>
      </c>
      <c s="33">
        <f>ROUND(ROUND(H14,2)*ROUND(G14,3),2)</f>
      </c>
      <c r="O14">
        <f>(I14*21)/100</f>
      </c>
      <c t="s">
        <v>26</v>
      </c>
    </row>
    <row r="15" spans="1:5" ht="25.5">
      <c r="A15" s="34" t="s">
        <v>53</v>
      </c>
      <c r="E15" s="35" t="s">
        <v>279</v>
      </c>
    </row>
    <row r="16" spans="1:5" ht="12.75">
      <c r="A16" s="36" t="s">
        <v>55</v>
      </c>
      <c r="E16" s="37" t="s">
        <v>667</v>
      </c>
    </row>
    <row r="17" spans="1:5" ht="25.5">
      <c r="A17" t="s">
        <v>57</v>
      </c>
      <c r="E17" s="35" t="s">
        <v>276</v>
      </c>
    </row>
    <row r="18" spans="1:18" ht="12.75" customHeight="1">
      <c r="A18" s="6" t="s">
        <v>46</v>
      </c>
      <c s="6"/>
      <c s="40" t="s">
        <v>32</v>
      </c>
      <c s="6"/>
      <c s="27" t="s">
        <v>208</v>
      </c>
      <c s="6"/>
      <c s="6"/>
      <c s="6"/>
      <c s="41">
        <f>0+Q18</f>
      </c>
      <c r="O18">
        <f>0+R18</f>
      </c>
      <c r="Q18">
        <f>0+I19+I23+I27+I31+I35+I39+I43+I47+I51+I55+I59+I63</f>
      </c>
      <c>
        <f>0+O19+O23+O27+O31+O35+O39+O43+O47+O51+O55+O59+O63</f>
      </c>
    </row>
    <row r="19" spans="1:16" ht="25.5">
      <c r="A19" s="24" t="s">
        <v>48</v>
      </c>
      <c s="29" t="s">
        <v>25</v>
      </c>
      <c s="29" t="s">
        <v>576</v>
      </c>
      <c s="24" t="s">
        <v>50</v>
      </c>
      <c s="30" t="s">
        <v>577</v>
      </c>
      <c s="31" t="s">
        <v>211</v>
      </c>
      <c s="32">
        <v>1.193</v>
      </c>
      <c s="33">
        <v>0</v>
      </c>
      <c s="33">
        <f>ROUND(ROUND(H19,2)*ROUND(G19,3),2)</f>
      </c>
      <c r="O19">
        <f>(I19*21)/100</f>
      </c>
      <c t="s">
        <v>26</v>
      </c>
    </row>
    <row r="20" spans="1:5" ht="51">
      <c r="A20" s="34" t="s">
        <v>53</v>
      </c>
      <c r="E20" s="35" t="s">
        <v>668</v>
      </c>
    </row>
    <row r="21" spans="1:5" ht="12.75">
      <c r="A21" s="36" t="s">
        <v>55</v>
      </c>
      <c r="E21" s="37" t="s">
        <v>669</v>
      </c>
    </row>
    <row r="22" spans="1:5" ht="63.75">
      <c r="A22" t="s">
        <v>57</v>
      </c>
      <c r="E22" s="35" t="s">
        <v>214</v>
      </c>
    </row>
    <row r="23" spans="1:16" ht="25.5">
      <c r="A23" s="24" t="s">
        <v>48</v>
      </c>
      <c s="29" t="s">
        <v>36</v>
      </c>
      <c s="29" t="s">
        <v>298</v>
      </c>
      <c s="24" t="s">
        <v>50</v>
      </c>
      <c s="30" t="s">
        <v>299</v>
      </c>
      <c s="31" t="s">
        <v>243</v>
      </c>
      <c s="32">
        <v>15.984</v>
      </c>
      <c s="33">
        <v>0</v>
      </c>
      <c s="33">
        <f>ROUND(ROUND(H23,2)*ROUND(G23,3),2)</f>
      </c>
      <c r="O23">
        <f>(I23*21)/100</f>
      </c>
      <c t="s">
        <v>26</v>
      </c>
    </row>
    <row r="24" spans="1:5" ht="51">
      <c r="A24" s="34" t="s">
        <v>53</v>
      </c>
      <c r="E24" s="35" t="s">
        <v>670</v>
      </c>
    </row>
    <row r="25" spans="1:5" ht="12.75">
      <c r="A25" s="36" t="s">
        <v>55</v>
      </c>
      <c r="E25" s="37" t="s">
        <v>671</v>
      </c>
    </row>
    <row r="26" spans="1:5" ht="63.75">
      <c r="A26" t="s">
        <v>57</v>
      </c>
      <c r="E26" s="35" t="s">
        <v>214</v>
      </c>
    </row>
    <row r="27" spans="1:16" ht="12.75">
      <c r="A27" s="24" t="s">
        <v>48</v>
      </c>
      <c s="29" t="s">
        <v>38</v>
      </c>
      <c s="29" t="s">
        <v>582</v>
      </c>
      <c s="24" t="s">
        <v>50</v>
      </c>
      <c s="30" t="s">
        <v>583</v>
      </c>
      <c s="31" t="s">
        <v>211</v>
      </c>
      <c s="32">
        <v>2.465</v>
      </c>
      <c s="33">
        <v>0</v>
      </c>
      <c s="33">
        <f>ROUND(ROUND(H27,2)*ROUND(G27,3),2)</f>
      </c>
      <c r="O27">
        <f>(I27*21)/100</f>
      </c>
      <c t="s">
        <v>26</v>
      </c>
    </row>
    <row r="28" spans="1:5" ht="63.75">
      <c r="A28" s="34" t="s">
        <v>53</v>
      </c>
      <c r="E28" s="35" t="s">
        <v>672</v>
      </c>
    </row>
    <row r="29" spans="1:5" ht="12.75">
      <c r="A29" s="36" t="s">
        <v>55</v>
      </c>
      <c r="E29" s="37" t="s">
        <v>673</v>
      </c>
    </row>
    <row r="30" spans="1:5" ht="38.25">
      <c r="A30" t="s">
        <v>57</v>
      </c>
      <c r="E30" s="35" t="s">
        <v>586</v>
      </c>
    </row>
    <row r="31" spans="1:16" ht="12.75">
      <c r="A31" s="24" t="s">
        <v>48</v>
      </c>
      <c s="29" t="s">
        <v>40</v>
      </c>
      <c s="29" t="s">
        <v>592</v>
      </c>
      <c s="24" t="s">
        <v>50</v>
      </c>
      <c s="30" t="s">
        <v>593</v>
      </c>
      <c s="31" t="s">
        <v>211</v>
      </c>
      <c s="32">
        <v>0.483</v>
      </c>
      <c s="33">
        <v>0</v>
      </c>
      <c s="33">
        <f>ROUND(ROUND(H31,2)*ROUND(G31,3),2)</f>
      </c>
      <c r="O31">
        <f>(I31*21)/100</f>
      </c>
      <c t="s">
        <v>26</v>
      </c>
    </row>
    <row r="32" spans="1:5" ht="63.75">
      <c r="A32" s="34" t="s">
        <v>53</v>
      </c>
      <c r="E32" s="35" t="s">
        <v>674</v>
      </c>
    </row>
    <row r="33" spans="1:5" ht="12.75">
      <c r="A33" s="36" t="s">
        <v>55</v>
      </c>
      <c r="E33" s="37" t="s">
        <v>675</v>
      </c>
    </row>
    <row r="34" spans="1:5" ht="306">
      <c r="A34" t="s">
        <v>57</v>
      </c>
      <c r="E34" s="35" t="s">
        <v>596</v>
      </c>
    </row>
    <row r="35" spans="1:16" ht="12.75">
      <c r="A35" s="24" t="s">
        <v>48</v>
      </c>
      <c s="29" t="s">
        <v>77</v>
      </c>
      <c s="29" t="s">
        <v>311</v>
      </c>
      <c s="24" t="s">
        <v>50</v>
      </c>
      <c s="30" t="s">
        <v>312</v>
      </c>
      <c s="31" t="s">
        <v>211</v>
      </c>
      <c s="32">
        <v>4.231</v>
      </c>
      <c s="33">
        <v>0</v>
      </c>
      <c s="33">
        <f>ROUND(ROUND(H35,2)*ROUND(G35,3),2)</f>
      </c>
      <c r="O35">
        <f>(I35*21)/100</f>
      </c>
      <c t="s">
        <v>26</v>
      </c>
    </row>
    <row r="36" spans="1:5" ht="51">
      <c r="A36" s="34" t="s">
        <v>53</v>
      </c>
      <c r="E36" s="35" t="s">
        <v>676</v>
      </c>
    </row>
    <row r="37" spans="1:5" ht="12.75">
      <c r="A37" s="36" t="s">
        <v>55</v>
      </c>
      <c r="E37" s="37" t="s">
        <v>677</v>
      </c>
    </row>
    <row r="38" spans="1:5" ht="318.75">
      <c r="A38" t="s">
        <v>57</v>
      </c>
      <c r="E38" s="35" t="s">
        <v>219</v>
      </c>
    </row>
    <row r="39" spans="1:16" ht="12.75">
      <c r="A39" s="24" t="s">
        <v>48</v>
      </c>
      <c s="29" t="s">
        <v>80</v>
      </c>
      <c s="29" t="s">
        <v>315</v>
      </c>
      <c s="24" t="s">
        <v>50</v>
      </c>
      <c s="30" t="s">
        <v>316</v>
      </c>
      <c s="31" t="s">
        <v>211</v>
      </c>
      <c s="32">
        <v>0.47</v>
      </c>
      <c s="33">
        <v>0</v>
      </c>
      <c s="33">
        <f>ROUND(ROUND(H39,2)*ROUND(G39,3),2)</f>
      </c>
      <c r="O39">
        <f>(I39*21)/100</f>
      </c>
      <c t="s">
        <v>26</v>
      </c>
    </row>
    <row r="40" spans="1:5" ht="63.75">
      <c r="A40" s="34" t="s">
        <v>53</v>
      </c>
      <c r="E40" s="35" t="s">
        <v>678</v>
      </c>
    </row>
    <row r="41" spans="1:5" ht="12.75">
      <c r="A41" s="36" t="s">
        <v>55</v>
      </c>
      <c r="E41" s="37" t="s">
        <v>679</v>
      </c>
    </row>
    <row r="42" spans="1:5" ht="318.75">
      <c r="A42" t="s">
        <v>57</v>
      </c>
      <c r="E42" s="35" t="s">
        <v>319</v>
      </c>
    </row>
    <row r="43" spans="1:16" ht="12.75">
      <c r="A43" s="24" t="s">
        <v>48</v>
      </c>
      <c s="29" t="s">
        <v>43</v>
      </c>
      <c s="29" t="s">
        <v>320</v>
      </c>
      <c s="24" t="s">
        <v>50</v>
      </c>
      <c s="30" t="s">
        <v>321</v>
      </c>
      <c s="31" t="s">
        <v>211</v>
      </c>
      <c s="32">
        <v>1.4</v>
      </c>
      <c s="33">
        <v>0</v>
      </c>
      <c s="33">
        <f>ROUND(ROUND(H43,2)*ROUND(G43,3),2)</f>
      </c>
      <c r="O43">
        <f>(I43*21)/100</f>
      </c>
      <c t="s">
        <v>26</v>
      </c>
    </row>
    <row r="44" spans="1:5" ht="38.25">
      <c r="A44" s="34" t="s">
        <v>53</v>
      </c>
      <c r="E44" s="35" t="s">
        <v>322</v>
      </c>
    </row>
    <row r="45" spans="1:5" ht="12.75">
      <c r="A45" s="36" t="s">
        <v>55</v>
      </c>
      <c r="E45" s="37" t="s">
        <v>680</v>
      </c>
    </row>
    <row r="46" spans="1:5" ht="229.5">
      <c r="A46" t="s">
        <v>57</v>
      </c>
      <c r="E46" s="35" t="s">
        <v>324</v>
      </c>
    </row>
    <row r="47" spans="1:16" ht="12.75">
      <c r="A47" s="24" t="s">
        <v>48</v>
      </c>
      <c s="29" t="s">
        <v>45</v>
      </c>
      <c s="29" t="s">
        <v>220</v>
      </c>
      <c s="24" t="s">
        <v>50</v>
      </c>
      <c s="30" t="s">
        <v>221</v>
      </c>
      <c s="31" t="s">
        <v>222</v>
      </c>
      <c s="32">
        <v>15.67</v>
      </c>
      <c s="33">
        <v>0</v>
      </c>
      <c s="33">
        <f>ROUND(ROUND(H47,2)*ROUND(G47,3),2)</f>
      </c>
      <c r="O47">
        <f>(I47*21)/100</f>
      </c>
      <c t="s">
        <v>26</v>
      </c>
    </row>
    <row r="48" spans="1:5" ht="25.5">
      <c r="A48" s="34" t="s">
        <v>53</v>
      </c>
      <c r="E48" s="35" t="s">
        <v>681</v>
      </c>
    </row>
    <row r="49" spans="1:5" ht="12.75">
      <c r="A49" s="36" t="s">
        <v>55</v>
      </c>
      <c r="E49" s="37" t="s">
        <v>682</v>
      </c>
    </row>
    <row r="50" spans="1:5" ht="25.5">
      <c r="A50" t="s">
        <v>57</v>
      </c>
      <c r="E50" s="35" t="s">
        <v>225</v>
      </c>
    </row>
    <row r="51" spans="1:16" ht="12.75">
      <c r="A51" s="24" t="s">
        <v>48</v>
      </c>
      <c s="29" t="s">
        <v>87</v>
      </c>
      <c s="29" t="s">
        <v>604</v>
      </c>
      <c s="24" t="s">
        <v>50</v>
      </c>
      <c s="30" t="s">
        <v>605</v>
      </c>
      <c s="31" t="s">
        <v>222</v>
      </c>
      <c s="32">
        <v>19.649</v>
      </c>
      <c s="33">
        <v>0</v>
      </c>
      <c s="33">
        <f>ROUND(ROUND(H51,2)*ROUND(G51,3),2)</f>
      </c>
      <c r="O51">
        <f>(I51*21)/100</f>
      </c>
      <c t="s">
        <v>26</v>
      </c>
    </row>
    <row r="52" spans="1:5" ht="25.5">
      <c r="A52" s="34" t="s">
        <v>53</v>
      </c>
      <c r="E52" s="35" t="s">
        <v>606</v>
      </c>
    </row>
    <row r="53" spans="1:5" ht="12.75">
      <c r="A53" s="36" t="s">
        <v>55</v>
      </c>
      <c r="E53" s="37" t="s">
        <v>683</v>
      </c>
    </row>
    <row r="54" spans="1:5" ht="12.75">
      <c r="A54" t="s">
        <v>57</v>
      </c>
      <c r="E54" s="35" t="s">
        <v>608</v>
      </c>
    </row>
    <row r="55" spans="1:16" ht="12.75">
      <c r="A55" s="24" t="s">
        <v>48</v>
      </c>
      <c s="29" t="s">
        <v>89</v>
      </c>
      <c s="29" t="s">
        <v>609</v>
      </c>
      <c s="24" t="s">
        <v>50</v>
      </c>
      <c s="30" t="s">
        <v>610</v>
      </c>
      <c s="31" t="s">
        <v>222</v>
      </c>
      <c s="32">
        <v>19.649</v>
      </c>
      <c s="33">
        <v>0</v>
      </c>
      <c s="33">
        <f>ROUND(ROUND(H55,2)*ROUND(G55,3),2)</f>
      </c>
      <c r="O55">
        <f>(I55*21)/100</f>
      </c>
      <c t="s">
        <v>26</v>
      </c>
    </row>
    <row r="56" spans="1:5" ht="38.25">
      <c r="A56" s="34" t="s">
        <v>53</v>
      </c>
      <c r="E56" s="35" t="s">
        <v>611</v>
      </c>
    </row>
    <row r="57" spans="1:5" ht="12.75">
      <c r="A57" s="36" t="s">
        <v>55</v>
      </c>
      <c r="E57" s="37" t="s">
        <v>683</v>
      </c>
    </row>
    <row r="58" spans="1:5" ht="38.25">
      <c r="A58" t="s">
        <v>57</v>
      </c>
      <c r="E58" s="35" t="s">
        <v>612</v>
      </c>
    </row>
    <row r="59" spans="1:16" ht="12.75">
      <c r="A59" s="24" t="s">
        <v>48</v>
      </c>
      <c s="29" t="s">
        <v>91</v>
      </c>
      <c s="29" t="s">
        <v>613</v>
      </c>
      <c s="24" t="s">
        <v>50</v>
      </c>
      <c s="30" t="s">
        <v>614</v>
      </c>
      <c s="31" t="s">
        <v>222</v>
      </c>
      <c s="32">
        <v>19.649</v>
      </c>
      <c s="33">
        <v>0</v>
      </c>
      <c s="33">
        <f>ROUND(ROUND(H59,2)*ROUND(G59,3),2)</f>
      </c>
      <c r="O59">
        <f>(I59*21)/100</f>
      </c>
      <c t="s">
        <v>26</v>
      </c>
    </row>
    <row r="60" spans="1:5" ht="25.5">
      <c r="A60" s="34" t="s">
        <v>53</v>
      </c>
      <c r="E60" s="35" t="s">
        <v>615</v>
      </c>
    </row>
    <row r="61" spans="1:5" ht="12.75">
      <c r="A61" s="36" t="s">
        <v>55</v>
      </c>
      <c r="E61" s="37" t="s">
        <v>683</v>
      </c>
    </row>
    <row r="62" spans="1:5" ht="25.5">
      <c r="A62" t="s">
        <v>57</v>
      </c>
      <c r="E62" s="35" t="s">
        <v>616</v>
      </c>
    </row>
    <row r="63" spans="1:16" ht="12.75">
      <c r="A63" s="24" t="s">
        <v>48</v>
      </c>
      <c s="29" t="s">
        <v>95</v>
      </c>
      <c s="29" t="s">
        <v>617</v>
      </c>
      <c s="24" t="s">
        <v>50</v>
      </c>
      <c s="30" t="s">
        <v>618</v>
      </c>
      <c s="31" t="s">
        <v>222</v>
      </c>
      <c s="32">
        <v>19.649</v>
      </c>
      <c s="33">
        <v>0</v>
      </c>
      <c s="33">
        <f>ROUND(ROUND(H63,2)*ROUND(G63,3),2)</f>
      </c>
      <c r="O63">
        <f>(I63*21)/100</f>
      </c>
      <c t="s">
        <v>26</v>
      </c>
    </row>
    <row r="64" spans="1:5" ht="25.5">
      <c r="A64" s="34" t="s">
        <v>53</v>
      </c>
      <c r="E64" s="35" t="s">
        <v>619</v>
      </c>
    </row>
    <row r="65" spans="1:5" ht="12.75">
      <c r="A65" s="36" t="s">
        <v>55</v>
      </c>
      <c r="E65" s="37" t="s">
        <v>683</v>
      </c>
    </row>
    <row r="66" spans="1:5" ht="38.25">
      <c r="A66" t="s">
        <v>57</v>
      </c>
      <c r="E66" s="35" t="s">
        <v>620</v>
      </c>
    </row>
    <row r="67" spans="1:18" ht="12.75" customHeight="1">
      <c r="A67" s="6" t="s">
        <v>46</v>
      </c>
      <c s="6"/>
      <c s="40" t="s">
        <v>38</v>
      </c>
      <c s="6"/>
      <c s="27" t="s">
        <v>226</v>
      </c>
      <c s="6"/>
      <c s="6"/>
      <c s="6"/>
      <c s="41">
        <f>0+Q67</f>
      </c>
      <c r="O67">
        <f>0+R67</f>
      </c>
      <c r="Q67">
        <f>0+I68+I72</f>
      </c>
      <c>
        <f>0+O68+O72</f>
      </c>
    </row>
    <row r="68" spans="1:16" ht="12.75">
      <c r="A68" s="24" t="s">
        <v>48</v>
      </c>
      <c s="29" t="s">
        <v>97</v>
      </c>
      <c s="29" t="s">
        <v>629</v>
      </c>
      <c s="24" t="s">
        <v>50</v>
      </c>
      <c s="30" t="s">
        <v>630</v>
      </c>
      <c s="31" t="s">
        <v>222</v>
      </c>
      <c s="32">
        <v>15.67</v>
      </c>
      <c s="33">
        <v>0</v>
      </c>
      <c s="33">
        <f>ROUND(ROUND(H68,2)*ROUND(G68,3),2)</f>
      </c>
      <c r="O68">
        <f>(I68*21)/100</f>
      </c>
      <c t="s">
        <v>26</v>
      </c>
    </row>
    <row r="69" spans="1:5" ht="25.5">
      <c r="A69" s="34" t="s">
        <v>53</v>
      </c>
      <c r="E69" s="35" t="s">
        <v>631</v>
      </c>
    </row>
    <row r="70" spans="1:5" ht="12.75">
      <c r="A70" s="36" t="s">
        <v>55</v>
      </c>
      <c r="E70" s="37" t="s">
        <v>682</v>
      </c>
    </row>
    <row r="71" spans="1:5" ht="51">
      <c r="A71" t="s">
        <v>57</v>
      </c>
      <c r="E71" s="35" t="s">
        <v>230</v>
      </c>
    </row>
    <row r="72" spans="1:16" ht="12.75">
      <c r="A72" s="24" t="s">
        <v>48</v>
      </c>
      <c s="29" t="s">
        <v>99</v>
      </c>
      <c s="29" t="s">
        <v>637</v>
      </c>
      <c s="24" t="s">
        <v>50</v>
      </c>
      <c s="30" t="s">
        <v>638</v>
      </c>
      <c s="31" t="s">
        <v>222</v>
      </c>
      <c s="32">
        <v>15.67</v>
      </c>
      <c s="33">
        <v>0</v>
      </c>
      <c s="33">
        <f>ROUND(ROUND(H72,2)*ROUND(G72,3),2)</f>
      </c>
      <c r="O72">
        <f>(I72*21)/100</f>
      </c>
      <c t="s">
        <v>26</v>
      </c>
    </row>
    <row r="73" spans="1:5" ht="63.75">
      <c r="A73" s="34" t="s">
        <v>53</v>
      </c>
      <c r="E73" s="35" t="s">
        <v>684</v>
      </c>
    </row>
    <row r="74" spans="1:5" ht="12.75">
      <c r="A74" s="36" t="s">
        <v>55</v>
      </c>
      <c r="E74" s="37" t="s">
        <v>682</v>
      </c>
    </row>
    <row r="75" spans="1:5" ht="153">
      <c r="A75" t="s">
        <v>57</v>
      </c>
      <c r="E75" s="35" t="s">
        <v>415</v>
      </c>
    </row>
    <row r="76" spans="1:18" ht="12.75" customHeight="1">
      <c r="A76" s="6" t="s">
        <v>46</v>
      </c>
      <c s="6"/>
      <c s="40" t="s">
        <v>43</v>
      </c>
      <c s="6"/>
      <c s="27" t="s">
        <v>130</v>
      </c>
      <c s="6"/>
      <c s="6"/>
      <c s="6"/>
      <c s="41">
        <f>0+Q76</f>
      </c>
      <c r="O76">
        <f>0+R76</f>
      </c>
      <c r="Q76">
        <f>0+I77+I81</f>
      </c>
      <c>
        <f>0+O77+O81</f>
      </c>
    </row>
    <row r="77" spans="1:16" ht="12.75">
      <c r="A77" s="24" t="s">
        <v>48</v>
      </c>
      <c s="29" t="s">
        <v>101</v>
      </c>
      <c s="29" t="s">
        <v>653</v>
      </c>
      <c s="24" t="s">
        <v>50</v>
      </c>
      <c s="30" t="s">
        <v>654</v>
      </c>
      <c s="31" t="s">
        <v>243</v>
      </c>
      <c s="32">
        <v>13.513</v>
      </c>
      <c s="33">
        <v>0</v>
      </c>
      <c s="33">
        <f>ROUND(ROUND(H77,2)*ROUND(G77,3),2)</f>
      </c>
      <c r="O77">
        <f>(I77*21)/100</f>
      </c>
      <c t="s">
        <v>26</v>
      </c>
    </row>
    <row r="78" spans="1:5" ht="51">
      <c r="A78" s="34" t="s">
        <v>53</v>
      </c>
      <c r="E78" s="35" t="s">
        <v>685</v>
      </c>
    </row>
    <row r="79" spans="1:5" ht="12.75">
      <c r="A79" s="36" t="s">
        <v>55</v>
      </c>
      <c r="E79" s="37" t="s">
        <v>686</v>
      </c>
    </row>
    <row r="80" spans="1:5" ht="51">
      <c r="A80" t="s">
        <v>57</v>
      </c>
      <c r="E80" s="35" t="s">
        <v>503</v>
      </c>
    </row>
    <row r="81" spans="1:16" ht="12.75">
      <c r="A81" s="24" t="s">
        <v>48</v>
      </c>
      <c s="29" t="s">
        <v>105</v>
      </c>
      <c s="29" t="s">
        <v>541</v>
      </c>
      <c s="24" t="s">
        <v>50</v>
      </c>
      <c s="30" t="s">
        <v>542</v>
      </c>
      <c s="31" t="s">
        <v>211</v>
      </c>
      <c s="32">
        <v>1.598</v>
      </c>
      <c s="33">
        <v>0</v>
      </c>
      <c s="33">
        <f>ROUND(ROUND(H81,2)*ROUND(G81,3),2)</f>
      </c>
      <c r="O81">
        <f>(I81*21)/100</f>
      </c>
      <c t="s">
        <v>26</v>
      </c>
    </row>
    <row r="82" spans="1:5" ht="51">
      <c r="A82" s="34" t="s">
        <v>53</v>
      </c>
      <c r="E82" s="35" t="s">
        <v>687</v>
      </c>
    </row>
    <row r="83" spans="1:5" ht="12.75">
      <c r="A83" s="36" t="s">
        <v>55</v>
      </c>
      <c r="E83" s="37" t="s">
        <v>688</v>
      </c>
    </row>
    <row r="84" spans="1:5" ht="102">
      <c r="A84" t="s">
        <v>57</v>
      </c>
      <c r="E84" s="35" t="s">
        <v>545</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5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0+O9+O14+O31+O36+O41+O46</f>
      </c>
      <c t="s">
        <v>25</v>
      </c>
    </row>
    <row r="3" spans="1:16" ht="15" customHeight="1">
      <c r="A3" t="s">
        <v>11</v>
      </c>
      <c s="12" t="s">
        <v>13</v>
      </c>
      <c s="13" t="s">
        <v>14</v>
      </c>
      <c s="1"/>
      <c s="14" t="s">
        <v>15</v>
      </c>
      <c s="1"/>
      <c s="9"/>
      <c s="8" t="s">
        <v>689</v>
      </c>
      <c s="38">
        <f>0+I9+I14+I31+I36+I41+I46</f>
      </c>
      <c r="O3" t="s">
        <v>22</v>
      </c>
      <c t="s">
        <v>26</v>
      </c>
    </row>
    <row r="4" spans="1:16" ht="15" customHeight="1">
      <c r="A4" t="s">
        <v>16</v>
      </c>
      <c s="12" t="s">
        <v>17</v>
      </c>
      <c s="13" t="s">
        <v>267</v>
      </c>
      <c s="1"/>
      <c s="14" t="s">
        <v>268</v>
      </c>
      <c s="1"/>
      <c s="1"/>
      <c s="11"/>
      <c s="11"/>
      <c r="O4" t="s">
        <v>23</v>
      </c>
      <c t="s">
        <v>26</v>
      </c>
    </row>
    <row r="5" spans="1:16" ht="12.75" customHeight="1">
      <c r="A5" t="s">
        <v>20</v>
      </c>
      <c s="16" t="s">
        <v>21</v>
      </c>
      <c s="17" t="s">
        <v>689</v>
      </c>
      <c s="6"/>
      <c s="18" t="s">
        <v>690</v>
      </c>
      <c s="6"/>
      <c s="6"/>
      <c s="6"/>
      <c s="6"/>
      <c r="O5" t="s">
        <v>24</v>
      </c>
      <c t="s">
        <v>26</v>
      </c>
    </row>
    <row r="6" spans="1:9" ht="12.75" customHeight="1">
      <c r="A6" s="15" t="s">
        <v>29</v>
      </c>
      <c s="15" t="s">
        <v>31</v>
      </c>
      <c s="15" t="s">
        <v>33</v>
      </c>
      <c s="15" t="s">
        <v>34</v>
      </c>
      <c s="15" t="s">
        <v>35</v>
      </c>
      <c s="15" t="s">
        <v>37</v>
      </c>
      <c s="15" t="s">
        <v>39</v>
      </c>
      <c s="15" t="s">
        <v>41</v>
      </c>
      <c s="15"/>
    </row>
    <row r="7" spans="1:9" ht="12.75" customHeight="1">
      <c r="A7" s="15"/>
      <c s="15"/>
      <c s="15"/>
      <c s="15"/>
      <c s="15"/>
      <c s="15"/>
      <c s="15"/>
      <c s="15" t="s">
        <v>42</v>
      </c>
      <c s="15" t="s">
        <v>44</v>
      </c>
    </row>
    <row r="8" spans="1:9" ht="12.75" customHeight="1">
      <c r="A8" s="15" t="s">
        <v>30</v>
      </c>
      <c s="15" t="s">
        <v>32</v>
      </c>
      <c s="15" t="s">
        <v>26</v>
      </c>
      <c s="15" t="s">
        <v>25</v>
      </c>
      <c s="15" t="s">
        <v>36</v>
      </c>
      <c s="15" t="s">
        <v>38</v>
      </c>
      <c s="15" t="s">
        <v>40</v>
      </c>
      <c s="15" t="s">
        <v>43</v>
      </c>
      <c s="15" t="s">
        <v>45</v>
      </c>
    </row>
    <row r="9" spans="1:18" ht="12.75" customHeight="1">
      <c r="A9" s="25" t="s">
        <v>46</v>
      </c>
      <c s="25"/>
      <c s="26" t="s">
        <v>30</v>
      </c>
      <c s="25"/>
      <c s="27" t="s">
        <v>47</v>
      </c>
      <c s="25"/>
      <c s="25"/>
      <c s="25"/>
      <c s="28">
        <f>0+Q9</f>
      </c>
      <c r="O9">
        <f>0+R9</f>
      </c>
      <c r="Q9">
        <f>0+I10</f>
      </c>
      <c>
        <f>0+O10</f>
      </c>
    </row>
    <row r="10" spans="1:16" ht="12.75">
      <c r="A10" s="24" t="s">
        <v>48</v>
      </c>
      <c s="29" t="s">
        <v>32</v>
      </c>
      <c s="29" t="s">
        <v>271</v>
      </c>
      <c s="24" t="s">
        <v>50</v>
      </c>
      <c s="30" t="s">
        <v>272</v>
      </c>
      <c s="31" t="s">
        <v>273</v>
      </c>
      <c s="32">
        <v>61.492</v>
      </c>
      <c s="33">
        <v>0</v>
      </c>
      <c s="33">
        <f>ROUND(ROUND(H10,2)*ROUND(G10,3),2)</f>
      </c>
      <c r="O10">
        <f>(I10*21)/100</f>
      </c>
      <c t="s">
        <v>26</v>
      </c>
    </row>
    <row r="11" spans="1:5" ht="25.5">
      <c r="A11" s="34" t="s">
        <v>53</v>
      </c>
      <c r="E11" s="35" t="s">
        <v>279</v>
      </c>
    </row>
    <row r="12" spans="1:5" ht="12.75">
      <c r="A12" s="36" t="s">
        <v>55</v>
      </c>
      <c r="E12" s="37" t="s">
        <v>691</v>
      </c>
    </row>
    <row r="13" spans="1:5" ht="25.5">
      <c r="A13" t="s">
        <v>57</v>
      </c>
      <c r="E13" s="35" t="s">
        <v>276</v>
      </c>
    </row>
    <row r="14" spans="1:18" ht="12.75" customHeight="1">
      <c r="A14" s="6" t="s">
        <v>46</v>
      </c>
      <c s="6"/>
      <c s="40" t="s">
        <v>32</v>
      </c>
      <c s="6"/>
      <c s="27" t="s">
        <v>208</v>
      </c>
      <c s="6"/>
      <c s="6"/>
      <c s="6"/>
      <c s="41">
        <f>0+Q14</f>
      </c>
      <c r="O14">
        <f>0+R14</f>
      </c>
      <c r="Q14">
        <f>0+I15+I19+I23+I27</f>
      </c>
      <c>
        <f>0+O15+O19+O23+O27</f>
      </c>
    </row>
    <row r="15" spans="1:16" ht="12.75">
      <c r="A15" s="24" t="s">
        <v>48</v>
      </c>
      <c s="29" t="s">
        <v>26</v>
      </c>
      <c s="29" t="s">
        <v>311</v>
      </c>
      <c s="24" t="s">
        <v>50</v>
      </c>
      <c s="30" t="s">
        <v>312</v>
      </c>
      <c s="31" t="s">
        <v>211</v>
      </c>
      <c s="32">
        <v>27.951</v>
      </c>
      <c s="33">
        <v>0</v>
      </c>
      <c s="33">
        <f>ROUND(ROUND(H15,2)*ROUND(G15,3),2)</f>
      </c>
      <c r="O15">
        <f>(I15*21)/100</f>
      </c>
      <c t="s">
        <v>26</v>
      </c>
    </row>
    <row r="16" spans="1:5" ht="51">
      <c r="A16" s="34" t="s">
        <v>53</v>
      </c>
      <c r="E16" s="35" t="s">
        <v>692</v>
      </c>
    </row>
    <row r="17" spans="1:5" ht="12.75">
      <c r="A17" s="36" t="s">
        <v>55</v>
      </c>
      <c r="E17" s="37" t="s">
        <v>693</v>
      </c>
    </row>
    <row r="18" spans="1:5" ht="318.75">
      <c r="A18" t="s">
        <v>57</v>
      </c>
      <c r="E18" s="35" t="s">
        <v>219</v>
      </c>
    </row>
    <row r="19" spans="1:16" ht="12.75">
      <c r="A19" s="24" t="s">
        <v>48</v>
      </c>
      <c s="29" t="s">
        <v>25</v>
      </c>
      <c s="29" t="s">
        <v>315</v>
      </c>
      <c s="24" t="s">
        <v>50</v>
      </c>
      <c s="30" t="s">
        <v>316</v>
      </c>
      <c s="31" t="s">
        <v>211</v>
      </c>
      <c s="32">
        <v>2.795</v>
      </c>
      <c s="33">
        <v>0</v>
      </c>
      <c s="33">
        <f>ROUND(ROUND(H19,2)*ROUND(G19,3),2)</f>
      </c>
      <c r="O19">
        <f>(I19*21)/100</f>
      </c>
      <c t="s">
        <v>26</v>
      </c>
    </row>
    <row r="20" spans="1:5" ht="51">
      <c r="A20" s="34" t="s">
        <v>53</v>
      </c>
      <c r="E20" s="35" t="s">
        <v>694</v>
      </c>
    </row>
    <row r="21" spans="1:5" ht="12.75">
      <c r="A21" s="36" t="s">
        <v>55</v>
      </c>
      <c r="E21" s="37" t="s">
        <v>695</v>
      </c>
    </row>
    <row r="22" spans="1:5" ht="318.75">
      <c r="A22" t="s">
        <v>57</v>
      </c>
      <c r="E22" s="35" t="s">
        <v>319</v>
      </c>
    </row>
    <row r="23" spans="1:16" ht="12.75">
      <c r="A23" s="24" t="s">
        <v>48</v>
      </c>
      <c s="29" t="s">
        <v>36</v>
      </c>
      <c s="29" t="s">
        <v>320</v>
      </c>
      <c s="24" t="s">
        <v>50</v>
      </c>
      <c s="30" t="s">
        <v>321</v>
      </c>
      <c s="31" t="s">
        <v>211</v>
      </c>
      <c s="32">
        <v>19.993</v>
      </c>
      <c s="33">
        <v>0</v>
      </c>
      <c s="33">
        <f>ROUND(ROUND(H23,2)*ROUND(G23,3),2)</f>
      </c>
      <c r="O23">
        <f>(I23*21)/100</f>
      </c>
      <c t="s">
        <v>26</v>
      </c>
    </row>
    <row r="24" spans="1:5" ht="51">
      <c r="A24" s="34" t="s">
        <v>53</v>
      </c>
      <c r="E24" s="35" t="s">
        <v>696</v>
      </c>
    </row>
    <row r="25" spans="1:5" ht="12.75">
      <c r="A25" s="36" t="s">
        <v>55</v>
      </c>
      <c r="E25" s="37" t="s">
        <v>697</v>
      </c>
    </row>
    <row r="26" spans="1:5" ht="229.5">
      <c r="A26" t="s">
        <v>57</v>
      </c>
      <c r="E26" s="35" t="s">
        <v>324</v>
      </c>
    </row>
    <row r="27" spans="1:16" ht="12.75">
      <c r="A27" s="24" t="s">
        <v>48</v>
      </c>
      <c s="29" t="s">
        <v>38</v>
      </c>
      <c s="29" t="s">
        <v>220</v>
      </c>
      <c s="24" t="s">
        <v>50</v>
      </c>
      <c s="30" t="s">
        <v>221</v>
      </c>
      <c s="31" t="s">
        <v>222</v>
      </c>
      <c s="32">
        <v>25</v>
      </c>
      <c s="33">
        <v>0</v>
      </c>
      <c s="33">
        <f>ROUND(ROUND(H27,2)*ROUND(G27,3),2)</f>
      </c>
      <c r="O27">
        <f>(I27*21)/100</f>
      </c>
      <c t="s">
        <v>26</v>
      </c>
    </row>
    <row r="28" spans="1:5" ht="25.5">
      <c r="A28" s="34" t="s">
        <v>53</v>
      </c>
      <c r="E28" s="35" t="s">
        <v>698</v>
      </c>
    </row>
    <row r="29" spans="1:5" ht="12.75">
      <c r="A29" s="36" t="s">
        <v>55</v>
      </c>
      <c r="E29" s="37" t="s">
        <v>699</v>
      </c>
    </row>
    <row r="30" spans="1:5" ht="25.5">
      <c r="A30" t="s">
        <v>57</v>
      </c>
      <c r="E30" s="35" t="s">
        <v>225</v>
      </c>
    </row>
    <row r="31" spans="1:18" ht="12.75" customHeight="1">
      <c r="A31" s="6" t="s">
        <v>46</v>
      </c>
      <c s="6"/>
      <c s="40" t="s">
        <v>25</v>
      </c>
      <c s="6"/>
      <c s="27" t="s">
        <v>700</v>
      </c>
      <c s="6"/>
      <c s="6"/>
      <c s="6"/>
      <c s="41">
        <f>0+Q31</f>
      </c>
      <c r="O31">
        <f>0+R31</f>
      </c>
      <c r="Q31">
        <f>0+I32</f>
      </c>
      <c>
        <f>0+O32</f>
      </c>
    </row>
    <row r="32" spans="1:16" ht="12.75">
      <c r="A32" s="24" t="s">
        <v>48</v>
      </c>
      <c s="29" t="s">
        <v>40</v>
      </c>
      <c s="29" t="s">
        <v>701</v>
      </c>
      <c s="24" t="s">
        <v>50</v>
      </c>
      <c s="30" t="s">
        <v>702</v>
      </c>
      <c s="31" t="s">
        <v>243</v>
      </c>
      <c s="32">
        <v>18.5</v>
      </c>
      <c s="33">
        <v>0</v>
      </c>
      <c s="33">
        <f>ROUND(ROUND(H32,2)*ROUND(G32,3),2)</f>
      </c>
      <c r="O32">
        <f>(I32*21)/100</f>
      </c>
      <c t="s">
        <v>26</v>
      </c>
    </row>
    <row r="33" spans="1:5" ht="25.5">
      <c r="A33" s="34" t="s">
        <v>53</v>
      </c>
      <c r="E33" s="35" t="s">
        <v>703</v>
      </c>
    </row>
    <row r="34" spans="1:5" ht="12.75">
      <c r="A34" s="36" t="s">
        <v>55</v>
      </c>
      <c r="E34" s="37" t="s">
        <v>704</v>
      </c>
    </row>
    <row r="35" spans="1:5" ht="38.25">
      <c r="A35" t="s">
        <v>57</v>
      </c>
      <c r="E35" s="35" t="s">
        <v>705</v>
      </c>
    </row>
    <row r="36" spans="1:18" ht="12.75" customHeight="1">
      <c r="A36" s="6" t="s">
        <v>46</v>
      </c>
      <c s="6"/>
      <c s="40" t="s">
        <v>36</v>
      </c>
      <c s="6"/>
      <c s="27" t="s">
        <v>343</v>
      </c>
      <c s="6"/>
      <c s="6"/>
      <c s="6"/>
      <c s="41">
        <f>0+Q36</f>
      </c>
      <c r="O36">
        <f>0+R36</f>
      </c>
      <c r="Q36">
        <f>0+I37</f>
      </c>
      <c>
        <f>0+O37</f>
      </c>
    </row>
    <row r="37" spans="1:16" ht="12.75">
      <c r="A37" s="24" t="s">
        <v>48</v>
      </c>
      <c s="29" t="s">
        <v>77</v>
      </c>
      <c s="29" t="s">
        <v>349</v>
      </c>
      <c s="24" t="s">
        <v>50</v>
      </c>
      <c s="30" t="s">
        <v>350</v>
      </c>
      <c s="31" t="s">
        <v>211</v>
      </c>
      <c s="32">
        <v>3.75</v>
      </c>
      <c s="33">
        <v>0</v>
      </c>
      <c s="33">
        <f>ROUND(ROUND(H37,2)*ROUND(G37,3),2)</f>
      </c>
      <c r="O37">
        <f>(I37*21)/100</f>
      </c>
      <c t="s">
        <v>26</v>
      </c>
    </row>
    <row r="38" spans="1:5" ht="25.5">
      <c r="A38" s="34" t="s">
        <v>53</v>
      </c>
      <c r="E38" s="35" t="s">
        <v>706</v>
      </c>
    </row>
    <row r="39" spans="1:5" ht="12.75">
      <c r="A39" s="36" t="s">
        <v>55</v>
      </c>
      <c r="E39" s="37" t="s">
        <v>707</v>
      </c>
    </row>
    <row r="40" spans="1:5" ht="38.25">
      <c r="A40" t="s">
        <v>57</v>
      </c>
      <c r="E40" s="35" t="s">
        <v>342</v>
      </c>
    </row>
    <row r="41" spans="1:18" ht="12.75" customHeight="1">
      <c r="A41" s="6" t="s">
        <v>46</v>
      </c>
      <c s="6"/>
      <c s="40" t="s">
        <v>77</v>
      </c>
      <c s="6"/>
      <c s="27" t="s">
        <v>708</v>
      </c>
      <c s="6"/>
      <c s="6"/>
      <c s="6"/>
      <c s="41">
        <f>0+Q41</f>
      </c>
      <c r="O41">
        <f>0+R41</f>
      </c>
      <c r="Q41">
        <f>0+I42</f>
      </c>
      <c>
        <f>0+O42</f>
      </c>
    </row>
    <row r="42" spans="1:16" ht="12.75">
      <c r="A42" s="24" t="s">
        <v>48</v>
      </c>
      <c s="29" t="s">
        <v>80</v>
      </c>
      <c s="29" t="s">
        <v>709</v>
      </c>
      <c s="24" t="s">
        <v>50</v>
      </c>
      <c s="30" t="s">
        <v>710</v>
      </c>
      <c s="31" t="s">
        <v>243</v>
      </c>
      <c s="32">
        <v>37</v>
      </c>
      <c s="33">
        <v>0</v>
      </c>
      <c s="33">
        <f>ROUND(ROUND(H42,2)*ROUND(G42,3),2)</f>
      </c>
      <c r="O42">
        <f>(I42*21)/100</f>
      </c>
      <c t="s">
        <v>26</v>
      </c>
    </row>
    <row r="43" spans="1:5" ht="51">
      <c r="A43" s="34" t="s">
        <v>53</v>
      </c>
      <c r="E43" s="35" t="s">
        <v>711</v>
      </c>
    </row>
    <row r="44" spans="1:5" ht="12.75">
      <c r="A44" s="36" t="s">
        <v>55</v>
      </c>
      <c r="E44" s="37" t="s">
        <v>712</v>
      </c>
    </row>
    <row r="45" spans="1:5" ht="102">
      <c r="A45" t="s">
        <v>57</v>
      </c>
      <c r="E45" s="35" t="s">
        <v>713</v>
      </c>
    </row>
    <row r="46" spans="1:18" ht="12.75" customHeight="1">
      <c r="A46" s="6" t="s">
        <v>46</v>
      </c>
      <c s="6"/>
      <c s="40" t="s">
        <v>80</v>
      </c>
      <c s="6"/>
      <c s="27" t="s">
        <v>432</v>
      </c>
      <c s="6"/>
      <c s="6"/>
      <c s="6"/>
      <c s="41">
        <f>0+Q46</f>
      </c>
      <c r="O46">
        <f>0+R46</f>
      </c>
      <c r="Q46">
        <f>0+I47+I51</f>
      </c>
      <c>
        <f>0+O47+O51</f>
      </c>
    </row>
    <row r="47" spans="1:16" ht="12.75">
      <c r="A47" s="24" t="s">
        <v>48</v>
      </c>
      <c s="29" t="s">
        <v>43</v>
      </c>
      <c s="29" t="s">
        <v>714</v>
      </c>
      <c s="24" t="s">
        <v>50</v>
      </c>
      <c s="30" t="s">
        <v>715</v>
      </c>
      <c s="31" t="s">
        <v>69</v>
      </c>
      <c s="32">
        <v>2</v>
      </c>
      <c s="33">
        <v>0</v>
      </c>
      <c s="33">
        <f>ROUND(ROUND(H47,2)*ROUND(G47,3),2)</f>
      </c>
      <c r="O47">
        <f>(I47*21)/100</f>
      </c>
      <c t="s">
        <v>26</v>
      </c>
    </row>
    <row r="48" spans="1:5" ht="25.5">
      <c r="A48" s="34" t="s">
        <v>53</v>
      </c>
      <c r="E48" s="35" t="s">
        <v>716</v>
      </c>
    </row>
    <row r="49" spans="1:5" ht="12.75">
      <c r="A49" s="36" t="s">
        <v>55</v>
      </c>
      <c r="E49" s="37" t="s">
        <v>118</v>
      </c>
    </row>
    <row r="50" spans="1:5" ht="242.25">
      <c r="A50" t="s">
        <v>57</v>
      </c>
      <c r="E50" s="35" t="s">
        <v>717</v>
      </c>
    </row>
    <row r="51" spans="1:16" ht="12.75">
      <c r="A51" s="24" t="s">
        <v>48</v>
      </c>
      <c s="29" t="s">
        <v>45</v>
      </c>
      <c s="29" t="s">
        <v>718</v>
      </c>
      <c s="24" t="s">
        <v>50</v>
      </c>
      <c s="30" t="s">
        <v>719</v>
      </c>
      <c s="31" t="s">
        <v>69</v>
      </c>
      <c s="32">
        <v>2</v>
      </c>
      <c s="33">
        <v>0</v>
      </c>
      <c s="33">
        <f>ROUND(ROUND(H51,2)*ROUND(G51,3),2)</f>
      </c>
      <c r="O51">
        <f>(I51*21)/100</f>
      </c>
      <c t="s">
        <v>26</v>
      </c>
    </row>
    <row r="52" spans="1:5" ht="25.5">
      <c r="A52" s="34" t="s">
        <v>53</v>
      </c>
      <c r="E52" s="35" t="s">
        <v>720</v>
      </c>
    </row>
    <row r="53" spans="1:5" ht="12.75">
      <c r="A53" s="36" t="s">
        <v>55</v>
      </c>
      <c r="E53" s="37" t="s">
        <v>118</v>
      </c>
    </row>
    <row r="54" spans="1:5" ht="12.75">
      <c r="A54" t="s">
        <v>57</v>
      </c>
      <c r="E54" s="35" t="s">
        <v>721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